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8130" firstSheet="1" activeTab="5"/>
  </bookViews>
  <sheets>
    <sheet name="VAT" sheetId="1" r:id="rId1"/>
    <sheet name="Noi bo" sheetId="2" r:id="rId2"/>
    <sheet name="BCDKT quyI- 2015" sheetId="3" r:id="rId3"/>
    <sheet name="BCKQKD quy I-2015" sheetId="4" r:id="rId4"/>
    <sheet name="BCLCTT quy I- 2015" sheetId="5" r:id="rId5"/>
    <sheet name="Thuyet minh phan I" sheetId="6" r:id="rId6"/>
    <sheet name="Thuyet minh phan II" sheetId="7" r:id="rId7"/>
  </sheets>
  <externalReferences>
    <externalReference r:id="rId10"/>
    <externalReference r:id="rId11"/>
    <externalReference r:id="rId12"/>
  </externalReferences>
  <definedNames/>
  <calcPr fullCalcOnLoad="1"/>
</workbook>
</file>

<file path=xl/comments6.xml><?xml version="1.0" encoding="utf-8"?>
<comments xmlns="http://schemas.openxmlformats.org/spreadsheetml/2006/main">
  <authors>
    <author> </author>
  </authors>
  <commentList>
    <comment ref="C166" authorId="0">
      <text>
        <r>
          <rPr>
            <b/>
            <sz val="8"/>
            <rFont val="Tahoma"/>
            <family val="2"/>
          </rPr>
          <t xml:space="preserve"> :Nguyen Duy Quang
mục này người tổng hợp nên tham khảo mẫu Báo cáo công ty mới ban hành và chính sách của khách hàng để thuyết minh cho phù hợp</t>
        </r>
      </text>
    </comment>
  </commentList>
</comments>
</file>

<file path=xl/sharedStrings.xml><?xml version="1.0" encoding="utf-8"?>
<sst xmlns="http://schemas.openxmlformats.org/spreadsheetml/2006/main" count="1479" uniqueCount="958">
  <si>
    <t>Doanh thu phát sinh từ tiền lãi, tiền bản quyền, cổ tức, lợi nhuận được chia và các khoản doanh thu hoạt động tài chính khác được ghi nhận khi thỏa mãn đồng thời hai (2) điều kiện sau:</t>
  </si>
  <si>
    <t>Income from interest, royalties and dividends and other financial income earned by the Company should be recognised when these two conditions are satisfied:</t>
  </si>
  <si>
    <t>Có khả năng thu được lợi ích kinh tế từ giao dịch đó;</t>
  </si>
  <si>
    <t>Doanh thu được xác định tương đối chắc chắn.</t>
  </si>
  <si>
    <t>The amount of the income can be measured reliably.</t>
  </si>
  <si>
    <t>Cổ tức, lợi nhuận được chia được ghi nhận khi Công ty được quyền nhận cổ tức hoặc được quyền nhận lợi nhuận từ việc góp vốn.</t>
  </si>
  <si>
    <t>Dividends should be recognised when the Company’s right to receive payment is established</t>
  </si>
  <si>
    <t>Doanh thu hợp đồng xây dựng</t>
  </si>
  <si>
    <t xml:space="preserve">Revenue from construction contract </t>
  </si>
  <si>
    <t xml:space="preserve">Phần công việc hoàn thành của Hợp đồng xây dựng làm cơ sở xác định doanh thu được xác định theo phương pháp tỷ lệ phần trăm (%) giữa chi phí thực tế đã phát sinh của phần công việc đã hoàn thành tại một thời điểm so với tổng chi phí dự toán của hợp đồng. </t>
  </si>
  <si>
    <t>Revenue is recognised based on completed stage of construction contract, completed stage is measured by reference to actual expenses of completed work incurred to date as a percentage of total estimated expenses for each contract.</t>
  </si>
  <si>
    <t>Ghi nhận chi phí tài chính</t>
  </si>
  <si>
    <t>Recognition of financial expenses</t>
  </si>
  <si>
    <t>Các khoản chi phí được ghi nhận vào chi phí tài chính gồm:</t>
  </si>
  <si>
    <t>Items recorded into financial expenses consist of:</t>
  </si>
  <si>
    <t xml:space="preserve">Chi phí hoặc các khoản lỗ liên quan đến các hoạt động đầu tư tài chính; </t>
  </si>
  <si>
    <t xml:space="preserve">Expenses or losses relating to financial investment activities; </t>
  </si>
  <si>
    <t>Chi phí cho vay và đi vay vốn;</t>
  </si>
  <si>
    <t>Expenses of capital lending and borrowing;</t>
  </si>
  <si>
    <t>Các khoản lỗ do thay đổi tỷ giá hối đoái của các nghiệp vụ phát sinh liên quan đến ngoại tệ;</t>
  </si>
  <si>
    <t>Loss due to foreign exchange differences arising from transactions relating to foreign currencies;</t>
  </si>
  <si>
    <t>Dự phòng giảm giá đầu tư chứng khoán.</t>
  </si>
  <si>
    <t>Provision for devaluation of securities investment.</t>
  </si>
  <si>
    <t>Các khoản trên được ghi nhận theo tổng số phát sinh trong kỳ, không bù trừ với doanh thu hoạt động tài chính.</t>
  </si>
  <si>
    <t>The above items are recorded by the total amount arising within the period without compensation to financial revenue.</t>
  </si>
  <si>
    <t>Các khoản thuế</t>
  </si>
  <si>
    <t xml:space="preserve">Principles and method of recording tax </t>
  </si>
  <si>
    <t>Thuế hiện hành</t>
  </si>
  <si>
    <t>Current tax</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</si>
  <si>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</si>
  <si>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Current tax assets and liabilities for the current and prior periods are measured at the amount expected to be recovered from or paid to the taxation authorities. The tax rates and tax laws used to compute the amount are those that are enacted by the bala</t>
  </si>
  <si>
    <t>Thuế thu nhập hoãn lại</t>
  </si>
  <si>
    <t xml:space="preserve">Deferred income tax </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</si>
  <si>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t>
  </si>
  <si>
    <t>Deferred tax is provided using the balance sheet liability method on temporary differences at the balance sheet date between the tax base of assets and liabilities and their carrying amount for financial reporting purpose. Deferred income tax assets and l</t>
  </si>
  <si>
    <t>Lỗ lũy kế của Công ty đến ngày 31/03/2015 là (5.160.397.237) đồng bao gồm cả khoản lỗ (5.374.710.121) đồng phát sinh trong năm tài chính 2014</t>
  </si>
  <si>
    <t>Hà nội, ngày 31 tháng 03 năm 2015</t>
  </si>
  <si>
    <t xml:space="preserve">         Tổng giám đốc</t>
  </si>
  <si>
    <t xml:space="preserve">           Vũ Quang Huy</t>
  </si>
  <si>
    <t>BÁO CÁO TÀI CHÍNH</t>
  </si>
  <si>
    <t>Financial Statements</t>
  </si>
  <si>
    <t xml:space="preserve">                      Cho kỳ kế toán 31/03/2015</t>
  </si>
  <si>
    <t>TIỀN</t>
  </si>
  <si>
    <t>CASH</t>
  </si>
  <si>
    <t>VNĐ</t>
  </si>
  <si>
    <t xml:space="preserve">Tiền mặt </t>
  </si>
  <si>
    <t>Cash on hand</t>
  </si>
  <si>
    <t xml:space="preserve">Tiền gửi ngân hàng </t>
  </si>
  <si>
    <t>Cash at banks</t>
  </si>
  <si>
    <t>Các khoản tương đương tiền</t>
  </si>
  <si>
    <t>Cash in transit</t>
  </si>
  <si>
    <t>Total</t>
  </si>
  <si>
    <t>CÁC KHOẢN ĐẦU TƯ TÀI CHÍNH NGẮN HẠN</t>
  </si>
  <si>
    <t>SHORT- TERM FINANCIAL INVESTMENTS</t>
  </si>
  <si>
    <t>Chứng khoán đầu tư ngắn hạn</t>
  </si>
  <si>
    <t>Short-term securites investments</t>
  </si>
  <si>
    <t>Đầu tư ngắn hạn khác</t>
  </si>
  <si>
    <t>Others</t>
  </si>
  <si>
    <t>Dự phòng giảm giá đầu tư ngắn hạn (*)</t>
  </si>
  <si>
    <t>Provision for devaluation of short-term investments (*)</t>
  </si>
  <si>
    <t>Cộng</t>
  </si>
  <si>
    <t>CÁC KHOẢN PHẢI THU NGẮN HẠN KHÁC</t>
  </si>
  <si>
    <t>OTHER SHORT- TERM RECEIVABLES</t>
  </si>
  <si>
    <t>Phải trả phải nộp khác</t>
  </si>
  <si>
    <t>Receivables from employees</t>
  </si>
  <si>
    <t>Phải thu khác</t>
  </si>
  <si>
    <t>[Thuyết minh chi tiết theo nội dung và đối tượng phải thu có giá trị lớn]</t>
  </si>
  <si>
    <t>HÀNG TỒN KHO</t>
  </si>
  <si>
    <t>INVENTORY</t>
  </si>
  <si>
    <t>Hàng mua đang đi đường</t>
  </si>
  <si>
    <t>Goods in transit</t>
  </si>
  <si>
    <t>Nguyên liệu, vật liệu</t>
  </si>
  <si>
    <t>Raw materials</t>
  </si>
  <si>
    <t>Công cụ, dụng cụ</t>
  </si>
  <si>
    <t>Tools, supplies</t>
  </si>
  <si>
    <t>Chi phí sản xuất kinh doanh dở dang</t>
  </si>
  <si>
    <t>Work in process</t>
  </si>
  <si>
    <t>Thành phẩm</t>
  </si>
  <si>
    <t>Finished goods</t>
  </si>
  <si>
    <t>Hàng hóa</t>
  </si>
  <si>
    <t>Merchandise</t>
  </si>
  <si>
    <t>Hàng gửi đi bán</t>
  </si>
  <si>
    <t>Goods on consignment</t>
  </si>
  <si>
    <t>Hàng hóa kho bảo thuế</t>
  </si>
  <si>
    <t>Goods at bonded warehouse</t>
  </si>
  <si>
    <t>Hàng hóa bất động sản</t>
  </si>
  <si>
    <t>Real estate</t>
  </si>
  <si>
    <t>Dự phòng giảm giá hàng tồn kho (*)</t>
  </si>
  <si>
    <t>Provision for inventories obsolescene (*)</t>
  </si>
  <si>
    <t>THUẾ VÀ CÁC KHOẢN PHẢI THU NHÀ NƯỚC</t>
  </si>
  <si>
    <t>TAX AND RECEIVABLES FROM STATE BUDGET</t>
  </si>
  <si>
    <t>Thuế tiêu thụ đặc biệt</t>
  </si>
  <si>
    <t>Thuế xuất, nhập khẩu</t>
  </si>
  <si>
    <t>Thuế thu nhập doanh nghiệp</t>
  </si>
  <si>
    <t>Business income tax</t>
  </si>
  <si>
    <t>Thuế nhà đất, tiền thuê đất</t>
  </si>
  <si>
    <t>Thuế khác</t>
  </si>
  <si>
    <t>Phí, lệ phí và các khoản phải nộp khác</t>
  </si>
  <si>
    <t>Các khoản khác phải thu Nhà nước</t>
  </si>
  <si>
    <t>Receivables from state budget</t>
  </si>
  <si>
    <t>TÀI SẢN NGẮN HẠN KHÁC</t>
  </si>
  <si>
    <t>OTHER LONG-TERM RECEIVABLES</t>
  </si>
  <si>
    <t>Tài sản thiếu chờ xử lý</t>
  </si>
  <si>
    <t>Long-term deposits, mortgages and collateral</t>
  </si>
  <si>
    <t>Tạm ứng</t>
  </si>
  <si>
    <t>Non-interest loans</t>
  </si>
  <si>
    <t>Cầm cố, ký quỹ, ký cược ngắn hạn</t>
  </si>
  <si>
    <t>TĂNG, GIẢM TÀI SẢN CỐ ĐỊNH HỮU HÌNH</t>
  </si>
  <si>
    <t>INCREASE AND DECREASE IN TANGIBLE FIXED ASSETS</t>
  </si>
  <si>
    <t>Đơn vị tính: VND</t>
  </si>
  <si>
    <t>Unit: VND</t>
  </si>
  <si>
    <t>Nhà cửa</t>
  </si>
  <si>
    <t>Máy móc</t>
  </si>
  <si>
    <t>Phương tiện</t>
  </si>
  <si>
    <t>Thiết bị,</t>
  </si>
  <si>
    <t>Machine</t>
  </si>
  <si>
    <t>Transportation</t>
  </si>
  <si>
    <t>Management</t>
  </si>
  <si>
    <t xml:space="preserve">Nguyên giá </t>
  </si>
  <si>
    <t>vật kiến trúc</t>
  </si>
  <si>
    <t>thiết bị</t>
  </si>
  <si>
    <t>vận tải</t>
  </si>
  <si>
    <t>dụng cụ QL</t>
  </si>
  <si>
    <t>&amp; equipments</t>
  </si>
  <si>
    <t>equipment</t>
  </si>
  <si>
    <t>tools</t>
  </si>
  <si>
    <t>Original cost</t>
  </si>
  <si>
    <t>Số dư đầu kỳ</t>
  </si>
  <si>
    <t>Opening balance</t>
  </si>
  <si>
    <t>Số tăng trong kỳ</t>
  </si>
  <si>
    <t>Increase</t>
  </si>
  <si>
    <t xml:space="preserve"> - Mua trong kỳ</t>
  </si>
  <si>
    <t xml:space="preserve"> -  Purchase in the year</t>
  </si>
  <si>
    <t xml:space="preserve"> - Xây dựng mới</t>
  </si>
  <si>
    <t xml:space="preserve"> -  Construction</t>
  </si>
  <si>
    <t>Finished construction</t>
  </si>
  <si>
    <t>investment</t>
  </si>
  <si>
    <t xml:space="preserve"> - Tăng khác</t>
  </si>
  <si>
    <t xml:space="preserve"> -  Others</t>
  </si>
  <si>
    <t>Số giảm trong kỳ</t>
  </si>
  <si>
    <t>Decrease</t>
  </si>
  <si>
    <t xml:space="preserve"> - Chuyển sang BĐS đ.tư</t>
  </si>
  <si>
    <t xml:space="preserve"> - Transfering into</t>
  </si>
  <si>
    <t>investment properties</t>
  </si>
  <si>
    <t xml:space="preserve"> - Thanh lý, nhượng bán</t>
  </si>
  <si>
    <t xml:space="preserve"> - Liquidating, disposing</t>
  </si>
  <si>
    <t xml:space="preserve"> - Giảm khác</t>
  </si>
  <si>
    <t xml:space="preserve"> - Others</t>
  </si>
  <si>
    <t>Số dư cuối kỳ</t>
  </si>
  <si>
    <t>Closing balance</t>
  </si>
  <si>
    <t>Giá trị hao mòn lũy kế</t>
  </si>
  <si>
    <t>Accumulated depreciation</t>
  </si>
  <si>
    <t xml:space="preserve"> - Khấu hao trong kỳ</t>
  </si>
  <si>
    <t>- Depreciation within</t>
  </si>
  <si>
    <t>period</t>
  </si>
  <si>
    <t>- Others</t>
  </si>
  <si>
    <t>Giá trị còn lại</t>
  </si>
  <si>
    <t>Net book value</t>
  </si>
  <si>
    <t>Tại ngày đầu kỳ</t>
  </si>
  <si>
    <t>Opening</t>
  </si>
  <si>
    <t>Tại ngày cuối kỳ</t>
  </si>
  <si>
    <t>Closing</t>
  </si>
  <si>
    <t>CÁC KHOẢN ĐẦU TƯ TÀI CHÍNH DÀI HẠN</t>
  </si>
  <si>
    <t>Đầu tư vào công ty liên kết, liên doanh</t>
  </si>
  <si>
    <t xml:space="preserve">    Công ty Cổ phần Máy và Thiết bị kỹ thuật số</t>
  </si>
  <si>
    <t>Đầu tư dài hạn khác</t>
  </si>
  <si>
    <t>Công ty CP TM Kim Hoa</t>
  </si>
  <si>
    <t>Giá trị còn lại cuối kỳ của TSCĐ hữu hình đã dùng thế chấp, cầm cố đảm bảo các khoản vay:</t>
  </si>
  <si>
    <t>Ending netbook value of tangible fixed assets pledged as loan securities</t>
  </si>
  <si>
    <t>Nguyên giá TSCĐ cuối kỳ đã khấu hao hết nhưng vẫn còn sử dụng:</t>
  </si>
  <si>
    <t>Cost of fully depreciated tangible fixed assets but still in use</t>
  </si>
  <si>
    <t>Nguyên giá TSCĐ cuối năm chờ thanh lý:</t>
  </si>
  <si>
    <t>Cost of tangible fixed assets waiting for liquidation</t>
  </si>
  <si>
    <t>Các cam kết về việc mua, bán TSCĐ hữu hình có giá trị lớn trong tương lai:</t>
  </si>
  <si>
    <t>Significant commitments in buying, selling valuable tangible fixed assets but not yet implementing</t>
  </si>
  <si>
    <t>Các thay đổi khác về TSCĐ hữu hình:</t>
  </si>
  <si>
    <t>Other changes in tangible fixed assets</t>
  </si>
  <si>
    <t>Năm 2008 đơn vị đang thực hiện khấu hao nhanh theo QĐ 206/2003/QĐ-BTC ngày 12 tháng 12 năm 2003 với mức trích khấu nhanh là: 972.183.615 đồng.</t>
  </si>
  <si>
    <t xml:space="preserve"> - Đầu tư cổ phiếu</t>
  </si>
  <si>
    <t xml:space="preserve"> - Đầu tư trái phiếu</t>
  </si>
  <si>
    <t xml:space="preserve"> - Đầu tư tín phiếu, kỳ phiếu</t>
  </si>
  <si>
    <t xml:space="preserve"> - Đầu tư góp vốn vào Cty TNHH TV&amp;PT Phần mềm</t>
  </si>
  <si>
    <t xml:space="preserve"> - Đầu tư góp vốn vào Cty CP TM Kim Hoa (4,4 % VĐL)</t>
  </si>
  <si>
    <t>CHI PHÍ TRẢ TRƯỚC DÀI HẠN</t>
  </si>
  <si>
    <t>Long term prepayments</t>
  </si>
  <si>
    <t>This year</t>
  </si>
  <si>
    <t>Last year</t>
  </si>
  <si>
    <t>Tiền thuê đất phân bổ dần</t>
  </si>
  <si>
    <t>Công cụ dụng cụ xuất dùng có giá trị lớn</t>
  </si>
  <si>
    <t>Chi phí trả trước dài hạn</t>
  </si>
  <si>
    <t>Chi phí cải tạo sửa chữa</t>
  </si>
  <si>
    <t>VAY VÀ NỢ NGẮN HẠN</t>
  </si>
  <si>
    <t>Deferred income tax payable</t>
  </si>
  <si>
    <t xml:space="preserve"> - ___</t>
  </si>
  <si>
    <t>Vay ngắn hạn</t>
  </si>
  <si>
    <t>- Vay ngân hàng TMCP TP HCM(HD Bank) (VNĐ)</t>
  </si>
  <si>
    <t>- Vay ngân hàng TMCP Công thương VN (USD)</t>
  </si>
  <si>
    <t>- Vay ngắn hạn các cá nhân, tổ chức #</t>
  </si>
  <si>
    <t>Nợ dài hạn đến hạn trả</t>
  </si>
  <si>
    <t>Các khoản vay ngắn hạn</t>
  </si>
  <si>
    <t>Đơn vị tính:  VND</t>
  </si>
  <si>
    <t>Short term loans and borrowings</t>
  </si>
  <si>
    <t>Hợp đồng</t>
  </si>
  <si>
    <t>Bên cho vay</t>
  </si>
  <si>
    <t>Lãi suất
%/năm</t>
  </si>
  <si>
    <t>Thời hạn
(tháng)</t>
  </si>
  <si>
    <t>Tổng giá trị khoản vay</t>
  </si>
  <si>
    <t xml:space="preserve">Số dư nợ gốc </t>
  </si>
  <si>
    <t>Phương thức bảo đảm</t>
  </si>
  <si>
    <t>Dây chuyền tấm ốp nhôm</t>
  </si>
  <si>
    <t>Advances from customers</t>
  </si>
  <si>
    <t>THUẾ VÀ CÁC KHOẢN PHẢI NỘP NHÀ NƯỚC</t>
  </si>
  <si>
    <t>Taxes and payables to the State budget</t>
  </si>
  <si>
    <t>Thuế giá trị gia tăng</t>
  </si>
  <si>
    <t xml:space="preserve"> - Value added tax</t>
  </si>
  <si>
    <t xml:space="preserve"> - Special sales tax</t>
  </si>
  <si>
    <t xml:space="preserve"> - Import/ export duties</t>
  </si>
  <si>
    <t xml:space="preserve"> - Corporate income tax</t>
  </si>
  <si>
    <t>Thuế thu nhập cá nhân</t>
  </si>
  <si>
    <t xml:space="preserve"> - Natural resources tax</t>
  </si>
  <si>
    <t>Thuế tài nguyên</t>
  </si>
  <si>
    <t xml:space="preserve"> - Land taxes</t>
  </si>
  <si>
    <t>Thuế nhà đất và tiền thuê đất</t>
  </si>
  <si>
    <t xml:space="preserve"> - Land rental</t>
  </si>
  <si>
    <t>Các loại thuế khác</t>
  </si>
  <si>
    <t xml:space="preserve"> - Other taxes</t>
  </si>
  <si>
    <t>Các khoản phí, lệ phí và các khoản phải nộp khác</t>
  </si>
  <si>
    <t>Other payables</t>
  </si>
  <si>
    <t>Phí, lệ phí, các khoản phải nộp khác</t>
  </si>
  <si>
    <t>CHI PHÍ PHẢI TRẢ</t>
  </si>
  <si>
    <t xml:space="preserve"> </t>
  </si>
  <si>
    <t>Trích trước phí tư vấn phát hành chứng khoán</t>
  </si>
  <si>
    <t>Chi phí lãi vay phải trả</t>
  </si>
  <si>
    <t>Chi phí phải trả khác</t>
  </si>
  <si>
    <t>Chi phí điện nước phải trả</t>
  </si>
  <si>
    <t>Trích trước lãi vay phải trả</t>
  </si>
  <si>
    <t>CÁC KHOẢN PHẢI TRẢ, PHẢI NỘP NGẮN HẠN KHÁC</t>
  </si>
  <si>
    <t>Các khoản phải trả, phải nộp khác</t>
  </si>
  <si>
    <t>Tài sản thừa chờ xử lý</t>
  </si>
  <si>
    <t>Kinh phí công đoàn</t>
  </si>
  <si>
    <t>Bảo hiểm xã hội</t>
  </si>
  <si>
    <t>Bảo hiểm y tế</t>
  </si>
  <si>
    <t>Bảo hiểm thất nghiệp</t>
  </si>
  <si>
    <t>Phải thu khác (dư có)</t>
  </si>
  <si>
    <t>VAY DÀI HẠN VÀ NỢ DÀI HẠN</t>
  </si>
  <si>
    <t>Các khoản vay và nợ dài hạn</t>
  </si>
  <si>
    <t>Vay dài hạn</t>
  </si>
  <si>
    <t xml:space="preserve">- Vay ngân hàng </t>
  </si>
  <si>
    <t>Vay ngân hàng</t>
  </si>
  <si>
    <t xml:space="preserve"> - Vay đối tượng khác</t>
  </si>
  <si>
    <t>Vay đối tượng khác</t>
  </si>
  <si>
    <t>a) Bảng đối chiếu biến động của vốn chủ sở hữu</t>
  </si>
  <si>
    <t>Vốn đầu tư của chủ sở hữu</t>
  </si>
  <si>
    <t xml:space="preserve"> Thặng dư vốn cổ phần</t>
  </si>
  <si>
    <t>Quỹ đầu tư, phát triển</t>
  </si>
  <si>
    <t>Quỹ dự phòng</t>
  </si>
  <si>
    <t>Lợi nhuận sau thuế</t>
  </si>
  <si>
    <t>tài chính</t>
  </si>
  <si>
    <t>thuê chưa phân phối</t>
  </si>
  <si>
    <t>Số dư đầu năm trước</t>
  </si>
  <si>
    <t>Tăng vốn trong năm trước</t>
  </si>
  <si>
    <t>Lãi trong năm trước</t>
  </si>
  <si>
    <t>Tăng khác</t>
  </si>
  <si>
    <t>Giảm vốn trong năm trước</t>
  </si>
  <si>
    <t>Lỗ trong năm trước</t>
  </si>
  <si>
    <t>Giảm khác</t>
  </si>
  <si>
    <t xml:space="preserve">Tăng vốn trong kỳ </t>
  </si>
  <si>
    <t>Lãi trong kỳ này</t>
  </si>
  <si>
    <t>Trả cổ tức</t>
  </si>
  <si>
    <t>Phân phối quỹ</t>
  </si>
  <si>
    <t>Lỗ trong kỳ này</t>
  </si>
  <si>
    <t>Số dư cuối kỳ này</t>
  </si>
  <si>
    <t>b) Chi tiết vốn đầu tư của chủ sở hữu</t>
  </si>
  <si>
    <t>Cuối kỳ</t>
  </si>
  <si>
    <t>%</t>
  </si>
  <si>
    <t>Đầu kỳ</t>
  </si>
  <si>
    <t>Vốn góp của Nhà nước</t>
  </si>
  <si>
    <t>Vốn góp của các đối tượng khác</t>
  </si>
  <si>
    <t xml:space="preserve"> - Do pháp nhân nắm giữ</t>
  </si>
  <si>
    <t xml:space="preserve"> - Do thể nhân nắm giữ</t>
  </si>
  <si>
    <t>* Giá trị trái phiếu có thể chuyển đổi</t>
  </si>
  <si>
    <t xml:space="preserve"> * Giá trị trái phiếu đã chuyển thành cổ phiếu trong năm</t>
  </si>
  <si>
    <t>* Thời hạn thanh toán trái phiếu</t>
  </si>
  <si>
    <t xml:space="preserve"> * Số lượng cổ phiếu quỹ</t>
  </si>
  <si>
    <t>c) Các giao dịch về vốn với các chủ sở hữu và phân phối cổ tức, chia lợi nhuận</t>
  </si>
  <si>
    <t>Năm nay</t>
  </si>
  <si>
    <t>Kỳ này</t>
  </si>
  <si>
    <t xml:space="preserve"> - Vốn góp đầu kỳ</t>
  </si>
  <si>
    <t xml:space="preserve"> - Vốn góp tăng trong kỳ</t>
  </si>
  <si>
    <t>Các khoản nợ thuê tài chính</t>
  </si>
  <si>
    <t xml:space="preserve"> - Vốn góp giảm trong kỳ</t>
  </si>
  <si>
    <t xml:space="preserve"> - Vốn góp cuối kỳ</t>
  </si>
  <si>
    <t xml:space="preserve"> - Cổ tức, lợi nhuận chia trên lợi nhuận năm trước</t>
  </si>
  <si>
    <t xml:space="preserve"> - Cổ tức, lợi nhuận tạm chia trên lợi nhuận năm nay</t>
  </si>
  <si>
    <t>Cổ tức đã công bố sau ngày kết thúc kỳ kế toán năm</t>
  </si>
  <si>
    <t xml:space="preserve"> - Cổ tức đã công bố trên cổ phiếu phổ thông</t>
  </si>
  <si>
    <t xml:space="preserve"> - Cổ tức đã công bố trên cổ phiếu ưu đãi</t>
  </si>
  <si>
    <t>Theo Nghị quyết của Hội đồng quản trị số …. ngày…. năm 2009, Công ty công bố việc chi trả cổ tức đợt</t>
  </si>
  <si>
    <t>… năm 2008 là …% (mỗi cổ phần được nhận ….đ)</t>
  </si>
  <si>
    <t>d) Cổ phiếu</t>
  </si>
  <si>
    <t>Số lượng cổ phiếu đăng ký phát hành</t>
  </si>
  <si>
    <t>Số lượng cổ phiếu đã bán ra công chúng</t>
  </si>
  <si>
    <t xml:space="preserve"> - Cổ phiếu phổ thông</t>
  </si>
  <si>
    <t xml:space="preserve"> - Cổ phiếu ưu đãi</t>
  </si>
  <si>
    <t>Số lượng cổ phiếu được mua lại</t>
  </si>
  <si>
    <t>Số lượng cổ phiếu đang lưu hành</t>
  </si>
  <si>
    <t>* Mệnh giá cổ phiếu đang lưu hành: đồng/1CP</t>
  </si>
  <si>
    <t>e) Các quỹ của công ty</t>
  </si>
  <si>
    <t xml:space="preserve"> - Quỹ đầu tư phát triển</t>
  </si>
  <si>
    <t xml:space="preserve"> - Quỹ dự phòng tài chính</t>
  </si>
  <si>
    <t xml:space="preserve"> - Thặng dư vốn cổ phần</t>
  </si>
  <si>
    <t>* Mục đích trích lập và sử dụng các quỹ của doanh nghiệp</t>
  </si>
  <si>
    <t>NGUỒN KINH PHÍ</t>
  </si>
  <si>
    <t>Nguồn kinh phí</t>
  </si>
  <si>
    <t>Nguồn kinh phí còn lại đầu năm</t>
  </si>
  <si>
    <t>Nguồn kinh phí được cấp trong năm</t>
  </si>
  <si>
    <t>Chi sự nghiệp (*)</t>
  </si>
  <si>
    <t>Chi sự nghiệp</t>
  </si>
  <si>
    <t>Nguồn kinh phí còn lại cuối năm</t>
  </si>
  <si>
    <t>Nguồn kinh phí còn lại cuối kỳ</t>
  </si>
  <si>
    <t>Nêu nội dung của hoạt động sự nghiệp mà đơn vị đang thực hiện</t>
  </si>
  <si>
    <t>TÀI SẢN THUÊ NGOÀI</t>
  </si>
  <si>
    <t>Tài sản thuê ngoài</t>
  </si>
  <si>
    <t>Giá trị tài sản thuê ngoài</t>
  </si>
  <si>
    <t xml:space="preserve"> - TSCĐ thuê ngoài</t>
  </si>
  <si>
    <t xml:space="preserve"> - Tài sản khác thuê ngoài</t>
  </si>
  <si>
    <t>Tổng số tiền thuê tối thiểu trong tương lai của Hợp đồng</t>
  </si>
  <si>
    <t>thuê hoạt động tài sản không hủy ngang theo các thời hạn</t>
  </si>
  <si>
    <t>thuê hoạt động TSCĐ không hủy ngang theo các thời hạn</t>
  </si>
  <si>
    <t xml:space="preserve"> - Từ 1 năm trở xuống</t>
  </si>
  <si>
    <t xml:space="preserve"> - Đến 1 năm</t>
  </si>
  <si>
    <t xml:space="preserve"> - Trên 1 năm đến 5 năm</t>
  </si>
  <si>
    <t xml:space="preserve"> - Trên 1 đến 5 năm</t>
  </si>
  <si>
    <t xml:space="preserve"> - Trên 5 năm</t>
  </si>
  <si>
    <t>Lợi nhuận năm 2008 Công ty đang tạm phân phối lợi nhuận vào quỹ khen thưởng và quỹ phúc lợi bằng 3 tháng lương bình quân năm mà chưa có quyết định chính thức của Tổng Công ty Thủy tinh và Gốm xây dựng.</t>
  </si>
  <si>
    <t>BS NĐ</t>
  </si>
  <si>
    <t>TỔNG DOANH THU BÁN HÀNG VÀ CUNG CẤP DỊCH VỤ</t>
  </si>
  <si>
    <t>Doanh thu bán thành phẩm, hàng hoá đã cung cấp</t>
  </si>
  <si>
    <t xml:space="preserve"> - Doanh thu bán hàng</t>
  </si>
  <si>
    <t xml:space="preserve"> - Doanh thu cung cấp dịch vụ</t>
  </si>
  <si>
    <t xml:space="preserve"> - </t>
  </si>
  <si>
    <t xml:space="preserve">Doanh thu của hợp đồng xây dựng được ghi nhận </t>
  </si>
  <si>
    <t xml:space="preserve"> - Chiết khấu thương mại</t>
  </si>
  <si>
    <t>trong kỳ</t>
  </si>
  <si>
    <t xml:space="preserve"> - Giảm giá hàng bán</t>
  </si>
  <si>
    <t>Tổng doanh thu luỹ kế của hợp đồng xây dựng được</t>
  </si>
  <si>
    <t xml:space="preserve"> - Hàng bán bị trả lại</t>
  </si>
  <si>
    <t>ghi nhận đến thời điểm lập báo cáo tài chính</t>
  </si>
  <si>
    <t xml:space="preserve"> - Thuế GTGT (trực tiếp) phải nộp</t>
  </si>
  <si>
    <t>Doanh thu kinh doanh nội bộ</t>
  </si>
  <si>
    <t xml:space="preserve"> - Doanh thu thuần trao đổi dịch vụ</t>
  </si>
  <si>
    <t>CÁC KHOẢN GIẢM TRỪ DOANH THU</t>
  </si>
  <si>
    <t>Chiết khấu thương mại</t>
  </si>
  <si>
    <t>Giảm giá hàng bán</t>
  </si>
  <si>
    <t>Hàng bán bị trả lại</t>
  </si>
  <si>
    <t>Thuế GTGT phải nộp (phương pháp trực tiếp)</t>
  </si>
  <si>
    <t>Thuế xuất khẩu</t>
  </si>
  <si>
    <t>DOANH THU THUẦN VỀ BÁN HÀNG VÀ CUNG CẤP DỊCH VỤ</t>
  </si>
  <si>
    <t>Doanh thu thuần sản phẩm, hàng hoá</t>
  </si>
  <si>
    <t>Doanh thu của HĐXD được ghi nhận trong kỳ</t>
  </si>
  <si>
    <t>Doanh thu thuần dịch vụ</t>
  </si>
  <si>
    <t>Tổng doanh thu lũy kế của HĐXD được ghi nhận đến thời điểm lập BCTC</t>
  </si>
  <si>
    <t>Doanh thu thuần hợp đồng xây dựng</t>
  </si>
  <si>
    <t>Số tiền còn phải trả cho khách hàng liên quan đến HĐXD</t>
  </si>
  <si>
    <t>Số tiền còn phải thu của khách hàng liên quan đến HĐXD</t>
  </si>
  <si>
    <t>GIÁ VỐN HÀNG BÁN</t>
  </si>
  <si>
    <t>Giá vốn hàng bán</t>
  </si>
  <si>
    <t>Giá vốn của thành phẩn và hàng hóa đã cung cấp</t>
  </si>
  <si>
    <t>Giá vốn của thành phẩm đã cung cấp</t>
  </si>
  <si>
    <t>Giá vốn của dịch vụ đã cung cấp</t>
  </si>
  <si>
    <t>Giá vốn của hàng hóa đã cung cấp</t>
  </si>
  <si>
    <t>Giá vốn của hợp đồng xây dựng</t>
  </si>
  <si>
    <t>Giá trị còn lại, chi phí nhượng bán, thanh lý của bất động</t>
  </si>
  <si>
    <t>..</t>
  </si>
  <si>
    <t>sản đầu tư đã bán</t>
  </si>
  <si>
    <t>Chi phí kinh doanh bất động sản đầu tư</t>
  </si>
  <si>
    <t>Hao hụt, mất mát hàng tồn kho</t>
  </si>
  <si>
    <t>Các khoản chi phí vượt mức bình thường</t>
  </si>
  <si>
    <t>Dự phòng giảm giá hàng tồn kho</t>
  </si>
  <si>
    <t xml:space="preserve">Giá vốn nội bộ </t>
  </si>
  <si>
    <t>DOANH THU HOẠT ĐỘNG TÀI CHÍNH</t>
  </si>
  <si>
    <t>Lãi tiền gửi, tiền cho vay</t>
  </si>
  <si>
    <t>Lãi đầu tư trái phiếu, kỳ phiếu, tín phiếu</t>
  </si>
  <si>
    <t>Cổ tức, lợi nhuận được chia</t>
  </si>
  <si>
    <t>Lãi bán ngoại tệ</t>
  </si>
  <si>
    <t>Lãi chênh lệch tỷ giá đã thực hiện</t>
  </si>
  <si>
    <t>Lãi chênh lệch tỷ giá chưa thực hiện</t>
  </si>
  <si>
    <t>Lãi bán hàng trả chậm</t>
  </si>
  <si>
    <t>Doanh thu hoạt động tài chính khác</t>
  </si>
  <si>
    <t>CHI PHÍ TÀI CHÍNH</t>
  </si>
  <si>
    <t>Chi phí tài chính</t>
  </si>
  <si>
    <t>Lãi tiền vay</t>
  </si>
  <si>
    <t>Chi phí hoạt động tài chính</t>
  </si>
  <si>
    <t>Chiết khấu thanh toán, lãi bán hàng trả chậm</t>
  </si>
  <si>
    <t>Lỗ do thanh lý các khoản đầu tư ngắn hạn</t>
  </si>
  <si>
    <t>Lỗ do thanh lý các khoản đầu tư ngắn hạn, dài hạn</t>
  </si>
  <si>
    <t>Lỗ phát sinh khi bán ngoại tệ</t>
  </si>
  <si>
    <t>Lỗ do bán ngoại tệ</t>
  </si>
  <si>
    <t>Lỗ chênh lệch tỷ giá đã thực hiện</t>
  </si>
  <si>
    <t>Lỗ chênh lệch tỷ giá chưa thực hiện</t>
  </si>
  <si>
    <t>Dự phòng giảm giá các khoản đầu tư</t>
  </si>
  <si>
    <t>Chi phí tài chính khác</t>
  </si>
  <si>
    <t>THU NHẬP KHÁC</t>
  </si>
  <si>
    <t>Thu nhập từ thanh lý, nhượng bán TSCĐ</t>
  </si>
  <si>
    <t>Thu Nhập khác</t>
  </si>
  <si>
    <r>
      <t xml:space="preserve">CHI PHÍ BÁN HÀNG </t>
    </r>
    <r>
      <rPr>
        <i/>
        <u val="single"/>
        <sz val="10"/>
        <color indexed="17"/>
        <rFont val="Times New Roman"/>
        <family val="1"/>
      </rPr>
      <t>(xóa bỏ nếu không trọng yếu)</t>
    </r>
  </si>
  <si>
    <t>Chi phí nguyên liệu, vật liệu</t>
  </si>
  <si>
    <t>Chi phí khấu hao tài sản cố định</t>
  </si>
  <si>
    <t>Chi phí dịch vụ mua ngoài</t>
  </si>
  <si>
    <t>Chi phí khác bằng tiền</t>
  </si>
  <si>
    <r>
      <t xml:space="preserve">CHI PHÍ QUẢN LÝ DOANH NGHIỆP </t>
    </r>
    <r>
      <rPr>
        <i/>
        <u val="single"/>
        <sz val="10"/>
        <color indexed="17"/>
        <rFont val="Times New Roman"/>
        <family val="1"/>
      </rPr>
      <t>(xóa bỏ nếu không trọng yếu)</t>
    </r>
  </si>
  <si>
    <t>CHI PHÍ KHÁC</t>
  </si>
  <si>
    <t>Tổng lợi nhuận kế toán trước thuế</t>
  </si>
  <si>
    <t>Thu nhập từ lãi cổ tức không chịu thuế</t>
  </si>
  <si>
    <t>Chi phí không hợp lệ để tính thuế</t>
  </si>
  <si>
    <t>Tổng lợi nhuận chịu thuế</t>
  </si>
  <si>
    <t>Thuế suất thuế thu nhập doanh nghiệp</t>
  </si>
  <si>
    <t>Chi phí thanh lý TSCĐ</t>
  </si>
  <si>
    <t>Năm 2009 Công ty được giảm 30% thuế suất thuế TNDN theo diện doanh nghiệp vừa và nhỏ: sử dụng bình quân dưới 300 lao động theo thông tư số 03/2009/TT-BTC ngày 13/01/2009.</t>
  </si>
  <si>
    <t>CHI PHÍ THUẾ THU NHẬP DOANH NGHỆP HOÃN LẠI</t>
  </si>
  <si>
    <t>Chi phí thuế TNDN hoãn lại phát sinh từ các khoản chênh lệch tạm thời phải chịu thuế</t>
  </si>
  <si>
    <t>Chi phí thuế TNDN hoãn lại phát sinh từ việc hoàn nhập tài sản thuế thu nhập hoãn lại</t>
  </si>
  <si>
    <t>Thu nhập thuế TNDN hoãn lại phát sinh từ các khoản chênh lệch tạm thời được khấu trừ (*)</t>
  </si>
  <si>
    <t>Thu nhập thuế TNDN hoãn lại phát sinh từ các khoản lỗ tính thuế và ưu đãi thuế chưa sử dụng (*)</t>
  </si>
  <si>
    <t>Thu nhập thuế TNDN hoãn lại phát sinh từ việc hoàn nhập thuế thu nhập hoãn lại phải trả (*)</t>
  </si>
  <si>
    <t xml:space="preserve">LÃI CƠ BẢN TRÊN CỔ PHIẾU </t>
  </si>
  <si>
    <t>Việc tính toán lãi cơ bản trên cổ phiếu có thể phân phối cho các cổ đông sở hữu cổ phần phổ thông của Công ty được thực hiện dựa trên các số liệu sau:</t>
  </si>
  <si>
    <t>Lợi nhuận thuần sau thuế</t>
  </si>
  <si>
    <t xml:space="preserve">Trừ : </t>
  </si>
  <si>
    <t xml:space="preserve"> - Cổ tức của cổ phiếu ưu đãi</t>
  </si>
  <si>
    <t xml:space="preserve"> - …</t>
  </si>
  <si>
    <t>Lợi nhuận phân bổ cho cổ phiếu phổ thông</t>
  </si>
  <si>
    <t>Cổ phiếu phổ thông lưu hành bình quân trong kỳ</t>
  </si>
  <si>
    <t>Lãi cơ bản  trên cổ phiếu</t>
  </si>
  <si>
    <t>CHI PHÍ SẢN XUẤT THEO YẾU TỐ</t>
  </si>
  <si>
    <t>Chi phí sản xuất kinh doanh theo yếu tố</t>
  </si>
  <si>
    <t>Chi phí khấu hao TSCĐ</t>
  </si>
  <si>
    <t>Nếu thuyết minh riêng chỉ tiêu Chi phí bán hàng và Chi phí quản lý doanh nghiệp thì thuyết minh này chỉ là</t>
  </si>
  <si>
    <t>Chi phí sản xuất theo yếu tố, việc lập Thuyết minh này dựa vào số liệu của các tài khoản 621, 622, 623,</t>
  </si>
  <si>
    <t>627, 142, 242. Còn nếu không thuyết minh riêng chỉ tiêu Chi phí bán hàng và Chi phí quản lý doanh nghiệp</t>
  </si>
  <si>
    <t>thì tên của thuyết minh này sửa là “Chi phí sản xuất, kinh doanh theo yếu tố” và số liệu để lập thuyết minh</t>
  </si>
  <si>
    <t>này ngoài các tài khoản trên còn bao gồm cả TK 641, 642.</t>
  </si>
  <si>
    <t>THÔNG TIN VỀ CÁC DỰ ÁN ĐẦU TƯ</t>
  </si>
  <si>
    <t>Tại thời điểm 31 tháng 12 năm 2008, Công ty có khoản cam kết _______ ngàn đồng Việt Nam /USD (Năm</t>
  </si>
  <si>
    <t>2007 là _____ ngàn đồng Việt Nam/USD) chủ yếu liên quan đến dự án “…” về việc mua sắm các máy móc</t>
  </si>
  <si>
    <t>mới phục vụ hoạt động của Công ty.</t>
  </si>
  <si>
    <t xml:space="preserve">Mô tả những thông tin cơ bản về các dự án mà công ty đã và đang chuẩn bị tham gia, quy mô dự án, tiến </t>
  </si>
  <si>
    <t>độ thực hiện,</t>
  </si>
  <si>
    <t>NHỮNG SỰ KIỆN PHÁT SINH SAU NGÀY KẾT THÚC KỲ KẾ TOÁN NĂM</t>
  </si>
  <si>
    <t>Không có sự kiện trọng yếu nào xảy ra sau ngày kết thúc kỳ kế toán năm đòi hỏi phải được điều chỉnh hay</t>
  </si>
  <si>
    <t>công bố trên Báo cáo tài chính này.</t>
  </si>
  <si>
    <t>(Hoặc: Ngoài các sự kiện đã được công bố tại thuyết minh số......, không có sự kiện trọng yếu nào xảy ra</t>
  </si>
  <si>
    <t>sau ngày kết thúc kỳ kế toán năm đòi hỏi phải được điều chỉnh hay công bố trên Báo cáo tài chính này).</t>
  </si>
  <si>
    <t>Lưu ý:</t>
  </si>
  <si>
    <t>Nêu các sự kiện phát sinh sau niên độ đã được điều chỉnh trên báo cáo tài chính năm nay thì nêu các ảnh</t>
  </si>
  <si>
    <t>hưởng của sự kiện đến Báo cáo tài chính ở trong phần thuyết minh các chỉ tiêu tương ứng</t>
  </si>
  <si>
    <t>Trình bày các thông tin sau ngày kết thúc kỳ kế toán năm liên quan đến điều kiện tồn tại vào ngày kết thúc</t>
  </si>
  <si>
    <t>kỳ kế toán năm trên cơ sở xem xét những thông tin mới.</t>
  </si>
  <si>
    <t>Trình bày thông tin nhận được sau ngày kết thúc kỳ kế toán năm, ngay cả khi thông tin này không ảnh</t>
  </si>
  <si>
    <t>hưởng đến các số liệu đã được ghi nhận và trình bày trong Báo cáo tài chính nếu các sự kiện đó là trọng</t>
  </si>
  <si>
    <t>yếu, sự không trình bày có thể ảnh hưởng tới các quyết định kinh tế của người sử dụng khi dựa trên các</t>
  </si>
  <si>
    <t>thông tin của Báo cáo tài chính.</t>
  </si>
  <si>
    <t>(a) Bản chất, nội dung của sự kiện</t>
  </si>
  <si>
    <t>(b) Các ước tính ảnh hưởng tài chính, hoặc giải thích về việc không thể ước tính các ảnh hưởng này</t>
  </si>
  <si>
    <t>NGHIỆP VỤ VÀ SỐ DƯ VỚI CÁC BÊN LIÊN QUAN</t>
  </si>
  <si>
    <t>Trong năm Công ty đã có các giao dịch với các bên liên quan như sau:</t>
  </si>
  <si>
    <t>Mối quan hệ</t>
  </si>
  <si>
    <t>Góp vốn vào Công ty</t>
  </si>
  <si>
    <t xml:space="preserve"> - Công ty </t>
  </si>
  <si>
    <t>Công ty mẹ</t>
  </si>
  <si>
    <t>Công ty con</t>
  </si>
  <si>
    <t xml:space="preserve"> - Viện máy và Dụng cụ Công nghiệp</t>
  </si>
  <si>
    <t>Mua nguyên vật liệu</t>
  </si>
  <si>
    <t>Vay vốn</t>
  </si>
  <si>
    <t xml:space="preserve"> - Bà Nguyễn Thị B</t>
  </si>
  <si>
    <t>Vợ Giám đốc</t>
  </si>
  <si>
    <t>Lãi vay phải thu</t>
  </si>
  <si>
    <t>(Đại diện 51% vốn Nhà nước tại công ty)</t>
  </si>
  <si>
    <t>Số dư với các bên liên quan tại ngày kết thúc kỳ kế toán năm như sau:</t>
  </si>
  <si>
    <t>Phải thu</t>
  </si>
  <si>
    <t>Phải trả</t>
  </si>
  <si>
    <t>Công ty liên kết</t>
  </si>
  <si>
    <t>SỐ LIỆU SO SÁNH</t>
  </si>
  <si>
    <t>Số liệu so sánh là số liệu trên Báo cáo tài chính kết thúc ngày 31/12/2008 đã được Công ty TNHH Dịch vụ Tư vấn Tài chính Kế toán và Kiểm toán (AASC) kiểm toán.</t>
  </si>
  <si>
    <t>The corresponding figures are those taken from the accounts for the fiscal year ended as at 31 December 2007, which was audited by Auditing and Accounting Financial Consultancy Company Limited (AASC).</t>
  </si>
  <si>
    <t xml:space="preserve">
Số liệu tại ngày 31/12/2008 đã được phân loại lại và điều chỉnh theo Biên bản kiểm toán nhà nước về kiểm toán Báo cáo tài chính năm 2008 ngày 04/11/2009 cho phù hợp để so sánh với số liệu năm nay.</t>
  </si>
  <si>
    <t>Phân loại
 và điều chỉnh lại</t>
  </si>
  <si>
    <t>Đã trình bày trên</t>
  </si>
  <si>
    <t>Mã số</t>
  </si>
  <si>
    <t xml:space="preserve"> báo cáo năm trước</t>
  </si>
  <si>
    <t>a) Bảng cân đối kế toán</t>
  </si>
  <si>
    <t>Thuế và các khoản phải nộp nhà nước</t>
  </si>
  <si>
    <t>Lợi nhuận sau thuế chưa phân phối</t>
  </si>
  <si>
    <t>b) Báo cáo kết quả kinh doanh</t>
  </si>
  <si>
    <t>Chi phí thuế TNDN hiện hành</t>
  </si>
  <si>
    <t>Lợi nhuận sau thuế TNDN</t>
  </si>
  <si>
    <t>c) Báo cáo lưu chuyển tiền tệ</t>
  </si>
  <si>
    <t>Hà Nội, ngày 31 tháng 03 năm 2015</t>
  </si>
  <si>
    <t>Hà Nội, ngày … tháng … năm 2005</t>
  </si>
  <si>
    <t xml:space="preserve">   Tổng giám đốc</t>
  </si>
  <si>
    <t>Người lập biểu</t>
  </si>
  <si>
    <t>Kế toán trưởng</t>
  </si>
  <si>
    <t>Giám đốc</t>
  </si>
  <si>
    <t xml:space="preserve">                            Lê Việt Dũng</t>
  </si>
  <si>
    <t>Người lập báo cáo</t>
  </si>
  <si>
    <t>Công ty CP SX,TM và dịch vụ ô tô PTM</t>
  </si>
  <si>
    <t>STT</t>
  </si>
  <si>
    <t>Nội dung</t>
  </si>
  <si>
    <t>I</t>
  </si>
  <si>
    <t>Hoạt động sản xuất kinh doanh</t>
  </si>
  <si>
    <t>Doanh thu</t>
  </si>
  <si>
    <t>Chi phí</t>
  </si>
  <si>
    <t>Giá mua hàng hóa</t>
  </si>
  <si>
    <t>Chi phí mua hàng hóa</t>
  </si>
  <si>
    <t>Chi phí bán hàng</t>
  </si>
  <si>
    <t>Giá vốn vật tư, phụ tùng</t>
  </si>
  <si>
    <t>Chi phí nhân công</t>
  </si>
  <si>
    <t>+Lương cố định</t>
  </si>
  <si>
    <t>+Lương năng suất</t>
  </si>
  <si>
    <t>+BHXH</t>
  </si>
  <si>
    <t>+Ăn ca</t>
  </si>
  <si>
    <t>Chi phí thuê địa điểm</t>
  </si>
  <si>
    <t>Chi phí điện nước</t>
  </si>
  <si>
    <t>Chi phí điện thoại, internet</t>
  </si>
  <si>
    <t>Chi phí nhiên liệu ( xăng xe)</t>
  </si>
  <si>
    <t>Chi phí bảo hiểm ( cháy nổ)</t>
  </si>
  <si>
    <t>Văn phòng phẩm, chi phí VP</t>
  </si>
  <si>
    <t>Chi phí tiếp khách, giao tế</t>
  </si>
  <si>
    <t>Chi phí công tác</t>
  </si>
  <si>
    <t>Chi phí khác</t>
  </si>
  <si>
    <t>II</t>
  </si>
  <si>
    <t>Hoạt động tài chính</t>
  </si>
  <si>
    <t>III</t>
  </si>
  <si>
    <t>Hoạt động khác</t>
  </si>
  <si>
    <t>Lãi ( lỗ) HĐ tài chính</t>
  </si>
  <si>
    <t>Lãi ( lỗ) HĐ khác</t>
  </si>
  <si>
    <t>IV</t>
  </si>
  <si>
    <t>Lãi ( lỗ) trước thuế</t>
  </si>
  <si>
    <t>Kinh doanh</t>
  </si>
  <si>
    <t>XDV Láng hạ</t>
  </si>
  <si>
    <t>XDV Kim giang</t>
  </si>
  <si>
    <t xml:space="preserve">Tổng </t>
  </si>
  <si>
    <t>2.10</t>
  </si>
  <si>
    <t>2.1</t>
  </si>
  <si>
    <t>2.2</t>
  </si>
  <si>
    <t>2.3</t>
  </si>
  <si>
    <t>2.4</t>
  </si>
  <si>
    <t>2.5</t>
  </si>
  <si>
    <t>2.6</t>
  </si>
  <si>
    <t>2.7</t>
  </si>
  <si>
    <t>2.8</t>
  </si>
  <si>
    <t>2.9</t>
  </si>
  <si>
    <t>2.11</t>
  </si>
  <si>
    <t>2.12</t>
  </si>
  <si>
    <t>2.13</t>
  </si>
  <si>
    <t>2.14</t>
  </si>
  <si>
    <t>2.15</t>
  </si>
  <si>
    <t>2.16</t>
  </si>
  <si>
    <t>2.17</t>
  </si>
  <si>
    <t>2.18</t>
  </si>
  <si>
    <t>2.19</t>
  </si>
  <si>
    <t>Lãi ( lỗ) HĐ SXKD</t>
  </si>
  <si>
    <t>TỔNG HỢP KẾT QUẢ SẢN XUẤT KINH DOANH 2015</t>
  </si>
  <si>
    <t>Chi phí CCDC, khấu hao</t>
  </si>
  <si>
    <t>Cho thuê VP</t>
  </si>
  <si>
    <t>Thanh lý hàng hóa, hoàn nhập dự phòng</t>
  </si>
  <si>
    <t>Khác</t>
  </si>
  <si>
    <t>Chi phí tiếp khách, giao tế, hoa hồng</t>
  </si>
  <si>
    <t xml:space="preserve">                                                                                                                                                                                                                                                                                                                                                                                                                                           </t>
  </si>
  <si>
    <t>Phải trả tạm ứng hết năm 2013</t>
  </si>
  <si>
    <t>Lãi Năm 2014</t>
  </si>
  <si>
    <t>Còn phải trả</t>
  </si>
  <si>
    <t>1. Thuê xe</t>
  </si>
  <si>
    <t>2. Lãi vay</t>
  </si>
  <si>
    <t>Trong đó xuất bổ sung doanh thu T12</t>
  </si>
  <si>
    <t>BẢNG CÂN ĐỐI KẾ TOÁN</t>
  </si>
  <si>
    <t>Mã
số</t>
  </si>
  <si>
    <t>TÀI SẢN</t>
  </si>
  <si>
    <t>Thuyết minh</t>
  </si>
  <si>
    <t>VND</t>
  </si>
  <si>
    <t>A . TÀI SẢN NGẮN HẠN</t>
  </si>
  <si>
    <t>I. Tiền và các khoản tương đương tiền</t>
  </si>
  <si>
    <t>1. Tiền</t>
  </si>
  <si>
    <t>2. Các khoản tương đương tiền</t>
  </si>
  <si>
    <t>II. Các khoản đầu tư tài chính ngắn hạn</t>
  </si>
  <si>
    <t>1. Đầu tư ngắn hạn</t>
  </si>
  <si>
    <t>III. Các khoản phải thu ngắn hạn</t>
  </si>
  <si>
    <t>1. Phải thu của khách hàng</t>
  </si>
  <si>
    <t>2. Trả trước người bán</t>
  </si>
  <si>
    <t>3. Các khoản phải thu khác</t>
  </si>
  <si>
    <t>4. Dự phòng phải thu ngắn hạn khó đòi</t>
  </si>
  <si>
    <t>IV. Hàng tồn kho</t>
  </si>
  <si>
    <t>1. Hàng tồn kho</t>
  </si>
  <si>
    <t>2. Dự phòng giảm giá hàng tồn kho</t>
  </si>
  <si>
    <t>V. Tài sản ngắn hạn khác</t>
  </si>
  <si>
    <t>1. Chi phí trả trước ngắn hạn</t>
  </si>
  <si>
    <t>2. Thuế GTGT được khấu trừ</t>
  </si>
  <si>
    <t>3. Thuế và các khoản khác phải thu nhà nước</t>
  </si>
  <si>
    <t>4. Tài sản ngắn hạn khác</t>
  </si>
  <si>
    <t>B. TÀI SẢN DÀI HẠN</t>
  </si>
  <si>
    <t>1.Tài sản cố định</t>
  </si>
  <si>
    <t>1.Tài sản cố định hữu hình</t>
  </si>
  <si>
    <t>- Nguyên giá</t>
  </si>
  <si>
    <t>- Giá trị hao mòn luỹ kế</t>
  </si>
  <si>
    <t>Chi phí xây dựng cơ bản dở dang</t>
  </si>
  <si>
    <t>II. Các khoản đầu tư tài chính dài hạn</t>
  </si>
  <si>
    <t>1. Đầu tư vào công ty liên doanh, liên kết</t>
  </si>
  <si>
    <t>2. Đầu tư dài hạn khác</t>
  </si>
  <si>
    <t>3. Dự phòng giảm giá đầu tư tài chính dài hạn</t>
  </si>
  <si>
    <t>III. Tài sản dài hạn khác</t>
  </si>
  <si>
    <t>1. Chi phí trả trước dài hạn</t>
  </si>
  <si>
    <t>2. Tài sản dài hạn khác</t>
  </si>
  <si>
    <t>TỔNG CỘNG TÀI SẢN</t>
  </si>
  <si>
    <t>NGUỒN VỐN</t>
  </si>
  <si>
    <t>A. NỢ PHẢI TRẢ</t>
  </si>
  <si>
    <t>I. Nợ ngắn hạn</t>
  </si>
  <si>
    <t>1. Phải trả người bán</t>
  </si>
  <si>
    <t>2. Người mua trả tiền trước</t>
  </si>
  <si>
    <t>3. Thuế và các khoản phải nộp nhà nước</t>
  </si>
  <si>
    <t>4. Chi phí phải trả</t>
  </si>
  <si>
    <t>5. Các khoản phải trả phải nộp khác</t>
  </si>
  <si>
    <t>6. Quỹ khen thưởng phúc lợi</t>
  </si>
  <si>
    <t>VỐN CHỦ SỞ HỮU</t>
  </si>
  <si>
    <t>I. Vốn chủ sở hữu</t>
  </si>
  <si>
    <t>1. Vốn đầu tư của chủ sở hữu</t>
  </si>
  <si>
    <t>2. Thặng dư vốn cổ phần</t>
  </si>
  <si>
    <t>3. Quỹ đàu tư phát triển</t>
  </si>
  <si>
    <t>4. Quỹ dự phòng tài chính</t>
  </si>
  <si>
    <t>5. Lợi nhuận sau thuế chưa phân phối</t>
  </si>
  <si>
    <t>TỔNG CỘNG NGUỒN VỐN</t>
  </si>
  <si>
    <t>CHỈ TIÊU</t>
  </si>
  <si>
    <t>Các khoản giảm trừ doanh thu</t>
  </si>
  <si>
    <t>BÁO CÁO LƯU CHUYỂN TIỀN TỆ</t>
  </si>
  <si>
    <t>( Theo phương pháp trực tiếp)</t>
  </si>
  <si>
    <t xml:space="preserve">Mã số </t>
  </si>
  <si>
    <t>I. Lưu chuyển tiền từ hoạt động kinh doanh</t>
  </si>
  <si>
    <t>01</t>
  </si>
  <si>
    <t>1. Tiền thu từ bán hàng, cung cấp dịch vụ và doanh thu khác</t>
  </si>
  <si>
    <t>02</t>
  </si>
  <si>
    <t>2. Tiền chi trả cho người cung cấp hàng hóa và dịch vụ</t>
  </si>
  <si>
    <t>03</t>
  </si>
  <si>
    <t>3. Tiền chi trả cho người lao động</t>
  </si>
  <si>
    <t>04</t>
  </si>
  <si>
    <t>4. Tiền chi trả lãi vay</t>
  </si>
  <si>
    <t>06</t>
  </si>
  <si>
    <t>5. Tiền thu khác từ hoạt động kinh doanh</t>
  </si>
  <si>
    <t>07</t>
  </si>
  <si>
    <t>6. Tiền chi khác cho hoạt động kinh doanh</t>
  </si>
  <si>
    <t>20</t>
  </si>
  <si>
    <t>Lưu chuyển tiền thuần từ hoạt động kinh doanh</t>
  </si>
  <si>
    <t>II. LƯU CHUYỂN TIỀN TỪ HOẠT ĐỘNG ĐẦU TƯ</t>
  </si>
  <si>
    <t>21</t>
  </si>
  <si>
    <t>1. Tiền chi để mua sắm, xây dựng TSCD và các tài sản dài hạn khác</t>
  </si>
  <si>
    <t>22</t>
  </si>
  <si>
    <t>2. Tiền thu từ thanh lý, nhượng bán TSCD và các tài sản dài hạn khác</t>
  </si>
  <si>
    <t>23</t>
  </si>
  <si>
    <t>3. Tiền chi cho vay, mua các công cụ nợ của đơn vị khác</t>
  </si>
  <si>
    <t>24</t>
  </si>
  <si>
    <t>4. Tiền thu hồi cho vay, bán lại các công cụ nợ của đơn vị khác</t>
  </si>
  <si>
    <t>26</t>
  </si>
  <si>
    <t>5. Tiền thu hồi đầu tư góp vốn vào đơn vị khác</t>
  </si>
  <si>
    <t>27</t>
  </si>
  <si>
    <t>6. Tiền thu lãi cho vay, cổ tức và lợi nhuận được chia</t>
  </si>
  <si>
    <t>30</t>
  </si>
  <si>
    <t>Lưu chuyển tiền thuần từ hoạt động đầu tư</t>
  </si>
  <si>
    <t>33</t>
  </si>
  <si>
    <t>1. Tiền vay ngắn hạn, dài hạn nhận được</t>
  </si>
  <si>
    <t>34</t>
  </si>
  <si>
    <t>2. Tiền chi trả nợ gốc vay</t>
  </si>
  <si>
    <t>40</t>
  </si>
  <si>
    <t>Lưu chuyển tiền thuần từ hoạt động tài chính</t>
  </si>
  <si>
    <t>50</t>
  </si>
  <si>
    <t>Lưu chuyển tiền thuần trong năm</t>
  </si>
  <si>
    <t>60</t>
  </si>
  <si>
    <t>Tiền và tương đương tiền đầu năm</t>
  </si>
  <si>
    <t>70</t>
  </si>
  <si>
    <t>Tiền và tương đương tiền cuối năm</t>
  </si>
  <si>
    <t>31/03/2015</t>
  </si>
  <si>
    <t>31/03/2014</t>
  </si>
  <si>
    <t>Quý I năm 2015</t>
  </si>
  <si>
    <t>Quý I/2015</t>
  </si>
  <si>
    <t>Quý I/2014</t>
  </si>
  <si>
    <t>BÁO CÁO KẾT QUẢ HOẠT ĐỘNG SẢN XUẤT KINH DOANH GIỮA NIÊN ĐỘ</t>
  </si>
  <si>
    <t>Chỉ tiêu</t>
  </si>
  <si>
    <t xml:space="preserve">Mã </t>
  </si>
  <si>
    <t>Quý III</t>
  </si>
  <si>
    <t xml:space="preserve">Lũy kế từ đầu năm </t>
  </si>
  <si>
    <t>số</t>
  </si>
  <si>
    <t>đến cuối quý này</t>
  </si>
  <si>
    <t xml:space="preserve"> năm nay</t>
  </si>
  <si>
    <t xml:space="preserve"> năm trước</t>
  </si>
  <si>
    <t>Lũy kế 6 tháng</t>
  </si>
  <si>
    <t xml:space="preserve"> Năm nay</t>
  </si>
  <si>
    <t>Năm trước</t>
  </si>
  <si>
    <t>1. Doanh thu bán hàng và cung cấp dvụ</t>
  </si>
  <si>
    <t>2. Các khoản giảm trừ doanh thu</t>
  </si>
  <si>
    <t xml:space="preserve">3. Doanh thu thuần về bán hàng và cung cấp </t>
  </si>
  <si>
    <t>10</t>
  </si>
  <si>
    <t>dịch vụ (10 = 01 - 02)</t>
  </si>
  <si>
    <t>4. Giá vốn hàng bán</t>
  </si>
  <si>
    <t>11</t>
  </si>
  <si>
    <t>5. Lợi nhuận gộp về bán hàng và cung cấp</t>
  </si>
  <si>
    <t xml:space="preserve"> dịch vụ(20=10-11)</t>
  </si>
  <si>
    <t>6. Doanh thu hoạt động tài chính</t>
  </si>
  <si>
    <t>7. Chi phí tài chính</t>
  </si>
  <si>
    <t xml:space="preserve">  - Trong đó: Chi phí lãi vay</t>
  </si>
  <si>
    <t>8. Chi phí bán hàng</t>
  </si>
  <si>
    <t>9. Chi phí quản lý doanh nghiệp</t>
  </si>
  <si>
    <t>25</t>
  </si>
  <si>
    <t xml:space="preserve">10. Lợi nhuận thuần từ hoạt động </t>
  </si>
  <si>
    <t>kinh doanh{30=20+(21-22) - (24+25)}</t>
  </si>
  <si>
    <t>11. Thu nhập khác</t>
  </si>
  <si>
    <t>31</t>
  </si>
  <si>
    <t>12. Chi phí khác</t>
  </si>
  <si>
    <t>32</t>
  </si>
  <si>
    <t>13. Lợi nhuận khác(40=31-32)</t>
  </si>
  <si>
    <t>14. Tổng lợi nhuận kế toán trước thuế</t>
  </si>
  <si>
    <t>(50=30+40)</t>
  </si>
  <si>
    <t>15. Chi phí thuế TNDN hiện hành</t>
  </si>
  <si>
    <t>51</t>
  </si>
  <si>
    <t>16. Chi phí thuế TNDN hoãn lại</t>
  </si>
  <si>
    <t>52</t>
  </si>
  <si>
    <t xml:space="preserve">17. Lợi nhuận sau thuế thu nhập </t>
  </si>
  <si>
    <t>doanh nghiệp(60=50-51-52)</t>
  </si>
  <si>
    <t>18. Lãi cơ bản trên cổ phiếu(*)</t>
  </si>
  <si>
    <t>Quý I năm  2015</t>
  </si>
  <si>
    <t>Quý I</t>
  </si>
  <si>
    <t>Lê Việt Dũng</t>
  </si>
  <si>
    <t>Nguyễn Thị Thu Hằng</t>
  </si>
  <si>
    <t>Tại ngày 31 tháng 03 năm 2015</t>
  </si>
  <si>
    <t xml:space="preserve"> Quý I Năm 2015</t>
  </si>
  <si>
    <t xml:space="preserve"> Quý I năm 2015</t>
  </si>
  <si>
    <t>Quý I năm 2014</t>
  </si>
  <si>
    <t>Đơn vị : Công ty CP SX, TM và DV Ô tô PTM                                                               BÁO CÁO TÀI CHÍNH</t>
  </si>
  <si>
    <t>Địa chỉ : 256 Kim Giang, Hoàng Mai, Hà Nội                                                 cho giai đoạn 01/01/2015 đến ngày 31/03/2015</t>
  </si>
  <si>
    <t>Hà nội , ngày 31 tháng  03 năm 2015</t>
  </si>
  <si>
    <t>Tổng giám đốc</t>
  </si>
  <si>
    <t>Lập biểu</t>
  </si>
  <si>
    <t>III. LƯU CHUYỂN TIỀN THUẦN TỪ HOẠT ĐỘNG TÀI CHÍNH</t>
  </si>
  <si>
    <t>Đơn vị : Công ty CP SX, TM và DV Ô tô PTM                                                                                                               BÁO CÁO TÀI CHÍNH</t>
  </si>
  <si>
    <t>Địa chỉ : 256 Kim Giang, Hoàng Mai, Hà Nội                                                                                         cho giai đoạn 01/01/2015 đến ngày 31/03/2015</t>
  </si>
  <si>
    <t>Số 256 - Kim Giang - Hoàng Mai - Hà nội</t>
  </si>
  <si>
    <t>cho kỳ tài chính kết thúc ngày 31/03/2015</t>
  </si>
  <si>
    <t>No.515 - Dien Bien Phu Street - Hai Duong City</t>
  </si>
  <si>
    <t>for the year ended 31/12/2008</t>
  </si>
  <si>
    <t>THUYẾT MINH BÁO CÁO TÀI CHÍNH</t>
  </si>
  <si>
    <t>NOTES TO THE FINANCIAL STATEMENTS</t>
  </si>
  <si>
    <t>.</t>
  </si>
  <si>
    <t>ĐẶC ĐIỂM HOẠT ĐỘNG DOANH NGHIỆP</t>
  </si>
  <si>
    <t>BACKGROUND</t>
  </si>
  <si>
    <t>Hình thức sở hữu vốn</t>
  </si>
  <si>
    <t>The form of owner's equity</t>
  </si>
  <si>
    <t>Lĩnh vực kinh doanh</t>
  </si>
  <si>
    <t>Principal activities</t>
  </si>
  <si>
    <t xml:space="preserve">Lĩnh vực kinh doanh chủ yếu của Công ty là : Bảo dưỡng, sửa chữa ô tô và xe có động cơ,Bán phụ tùng và các bộ phận phụ trợ của ô tô, Bán lẻ ô tô con.... </t>
  </si>
  <si>
    <t>Ngành nghề kinh doanh</t>
  </si>
  <si>
    <t>Business field</t>
  </si>
  <si>
    <t>Theo Giấy đăng ký kinh doanh số 0101116000 do Sở Kế hoạch Đầu tư Thành phố Hà Nội đăng ký lần đầu ngày 09 tháng 03 năm 2001, thay đổi lần 12 ngày 06 tháng 11 năm 2014, hoạt động kinh doanh của Công ty là:</t>
  </si>
  <si>
    <t>-</t>
  </si>
  <si>
    <t>Đặc điểm hoạt động của doanh nghiệp trong năm tài chính có ảnh hưởng đến Báo cáo tài chính</t>
  </si>
  <si>
    <t>Operations of the company in the fiscal year affecting the financial statements</t>
  </si>
  <si>
    <t>CHẾ ĐỘ VÀ CHÍNH SÁCH KẾ TOÁN ÁP DỤNG TẠI CÔNG TY</t>
  </si>
  <si>
    <t>ACCOUNTING SYSTEM AND ACCOUNTING POLICY</t>
  </si>
  <si>
    <t>Kỳ kế toán, đơn vị tiền tệ sử dụng trong kế toán</t>
  </si>
  <si>
    <t xml:space="preserve">Accounting period and accounting monetary unit </t>
  </si>
  <si>
    <t xml:space="preserve">Kỳ kế toán năm của Công ty bắt đầu từ ngày 01/01 và kết thúc vào ngày 31/12 hàng năm. </t>
  </si>
  <si>
    <t>Annual accounting period commences from 1st January and ends on 31st December.</t>
  </si>
  <si>
    <t>Đơn vị tiền tệ sử dụng trong ghi chép kế toán là đồng Việt Nam (VND).</t>
  </si>
  <si>
    <t>The Company maintains its accounting records in VND.</t>
  </si>
  <si>
    <t>Chuẩn mực và Chế độ kế toán áp dụng</t>
  </si>
  <si>
    <t>Accounting Standards and Accounting system</t>
  </si>
  <si>
    <t>Chế độ kế toán áp dụng</t>
  </si>
  <si>
    <t>Accounting System</t>
  </si>
  <si>
    <t>Công ty áp dụng Chế độ Kế toán doanh nghiệp ban hành theo Quyết định số 15/2006/QĐ-BTC ngày 20/3/2006 của Bộ trưởng Bộ Tài chính đã được sửa đổi, bổ sung theo quy định tại Thông tư 244/2009/TT-BTC ngày 31/12/2009 của Bộ Tài chính.</t>
  </si>
  <si>
    <t xml:space="preserve">The company applies Enterprise Accounting System issued under Decision No.15/2006/QĐ-BTC dated 20 March, 2006 by Minister of Finance. </t>
  </si>
  <si>
    <t>Tuyên bố về việc tuân thủ Chuẩn mực kế toán và Chế độ kế toán</t>
  </si>
  <si>
    <t xml:space="preserve"> Announcement on compliance with Vietnamese standards and accounting system</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</si>
  <si>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</si>
  <si>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The company applies Vietnamese Accounting Standards and supplement documents issued by the State. Financial statements are prepared in accordance with regulations of each standard and supplement documents as well as with current accounting system.</t>
  </si>
  <si>
    <t>Hình thức kế toán áp dụng</t>
  </si>
  <si>
    <t>Form of accounting record</t>
  </si>
  <si>
    <t>Công ty áp dụng hình thức kế toán trên máy vi tính.</t>
  </si>
  <si>
    <t>The company is applying accounting record by computer.</t>
  </si>
  <si>
    <r>
      <t>Tiền và các khoản tương đương tiền</t>
    </r>
  </si>
  <si>
    <t xml:space="preserve">Recognition of cash and cash equivalents </t>
  </si>
  <si>
    <t xml:space="preserve">
Tiền và các khoản tương đương tiền bao gồm tiền mặt tại quỹ, tiền gửi ngân hàng, các khoản đầu tư ngắn hạn có thời gian đáo hạn không quá 03 tháng, có tính thanh khoản cao, có khả năng chuyển đổi dễ dàng thành các lượng tiền xác định và không có nhiều rủ</t>
  </si>
  <si>
    <t>Cash and cash equivalents comprise cash on hand, cash in banks and short term, highly liquid investment with an original maturity of three months or less since the date of financial statements which are readily convertible into known amounts of cash witho</t>
  </si>
  <si>
    <t>2.4.</t>
  </si>
  <si>
    <t>Các khoản phải thu</t>
  </si>
  <si>
    <t xml:space="preserve">Recognition of Provision for bad debts </t>
  </si>
  <si>
    <t>Các khoản phải thu được trình bày trên Báo cáo tài chính theo giá trị ghi sổ các khoản phải thu khách hàng và phải thu khác sau khi trừ đi các khoản dự phòng được lập cho các khoản nợ phải thu khó đòi.</t>
  </si>
  <si>
    <t xml:space="preserve">Dự phòng nợ phải thu khó đòi được trích lập cho các khoản phải thu đã quá hạn thanh toán từ sáu tháng trở lên, hoặc các khoản thu mà đơn vị nợ khó có khả năng thanh toán do bị thanh lý, phá sản hay các khó khăn tương tự. </t>
  </si>
  <si>
    <t xml:space="preserve">The provision for bad debts has been made for receivables that were outstanding for 3 months and over from the balance sheet date or were difficult to be paid due to the debtors were in liquidation, insolvency or other similar difficulties. </t>
  </si>
  <si>
    <t>Hàng tồn kho</t>
  </si>
  <si>
    <t xml:space="preserve">Recognition of inventory </t>
  </si>
  <si>
    <t>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t>
  </si>
  <si>
    <t>Inventories are stated at original cost. Where the net realizable value is lower than cost, inventories should be measured at the net realizable value. The cost of inventories should comprise all costs of purchase, costs of conversion and other costs incu</t>
  </si>
  <si>
    <t>Giá trị hàng tồn kho được xác định theo phương pháp bình quân gia quyền tháng.</t>
  </si>
  <si>
    <t>The cost of inventory at the year-end is calculated by weighted average method.</t>
  </si>
  <si>
    <t xml:space="preserve">Hàng tồn kho được hạch toán theo phương pháp kê khai thường xuyên. </t>
  </si>
  <si>
    <t xml:space="preserve"> Inventory is recorded by perpetual method. </t>
  </si>
  <si>
    <t>Dự phòng giảm giá hàng tồn kho được lập vào thời điểm cuối năm là số chênh lệch giữa giá gốc của hàng tồn kho lớn hơn giá trị thuần có thể thực hiện được của chúng.</t>
  </si>
  <si>
    <t>Provisions for inventories obsolescence made at the end of the year are the excess of original cost of inventory over their net realizable value.</t>
  </si>
  <si>
    <t>Tài sản cố định và khấu hao tài sản cố định</t>
  </si>
  <si>
    <t xml:space="preserve">Recognition and depreciation of fixed assets </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</si>
  <si>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</si>
  <si>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Fixed assets (tangible and intangible) are stated at the historical cost. During the using time, fixed assets (tangible and intangible) are recorded at cost, accumulated depreciation (armotisation) and net book value.</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</si>
  <si>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t>
  </si>
  <si>
    <t>The cost of finance lease fixed assets is recognised at fair value or present value of the minimum lease payments (excluded value added tax) and initial cost directly attributable to finance lease fixed assets. During the using time, finance lease fixed a</t>
  </si>
  <si>
    <t>Khấu hao được trích theo phương pháp đường thẳng. Thời gian khấu hao được ước tính như sau:</t>
  </si>
  <si>
    <t>Depreciation is provided on a straight-line basis. Annual rates calculated to write off the cost of each asset evenly over its expected useful life as follows:</t>
  </si>
  <si>
    <t>Nhà cửa, vật kiến trúc</t>
  </si>
  <si>
    <t>10 - 20</t>
  </si>
  <si>
    <t>năm</t>
  </si>
  <si>
    <t>Buildings</t>
  </si>
  <si>
    <t>year</t>
  </si>
  <si>
    <t xml:space="preserve">Máy móc, thiết bị  </t>
  </si>
  <si>
    <t>05 - 10</t>
  </si>
  <si>
    <t>Machinery, equipment</t>
  </si>
  <si>
    <t xml:space="preserve">Phương tiện vận tải  </t>
  </si>
  <si>
    <t>06 - 10</t>
  </si>
  <si>
    <t xml:space="preserve">Transportation equipment  </t>
  </si>
  <si>
    <t>Thiết bị văn phòng</t>
  </si>
  <si>
    <t>03 - 05</t>
  </si>
  <si>
    <t>Office equipment and furniture</t>
  </si>
  <si>
    <t>Tài sản cố định khác</t>
  </si>
  <si>
    <t>Other properties</t>
  </si>
  <si>
    <t>Quyền sử dụng đất</t>
  </si>
  <si>
    <t>Land use rights</t>
  </si>
  <si>
    <t>Phần mềm quản lý</t>
  </si>
  <si>
    <t>Management software</t>
  </si>
  <si>
    <t>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 của nó.</t>
  </si>
  <si>
    <t>Finance lease fixed assets are depreciated in the same method with the Company’s fixed assets. For finance lease fixed assets that is uncertain to be repurchased, depreciation is based on leasing period if useful life is longer than leasing period.</t>
  </si>
  <si>
    <t>Bất động sản đầu tư</t>
  </si>
  <si>
    <t xml:space="preserve">Recognition and depreciation of investment property </t>
  </si>
  <si>
    <t>Bất động sản đầu tư được ghi nhận theo giá gốc. Trong quá trình nắm giữ chờ tăng giá, hoặc cho thuê hoạt động, bất động sản đầu tư được ghi nhận theo nguyên giá, hao mòn luỹ kế và giá trị còn lại.</t>
  </si>
  <si>
    <t>Investment property is recognised at historical cost. During the period of waiting for capital appreciation or of operating lease, investment property is recorded at cost, accumulated depreciation and net book value.</t>
  </si>
  <si>
    <t>Bất động sản đầu tư được tính, trích khấu hao như TSCĐ khác của Công ty.</t>
  </si>
  <si>
    <t>Investment property is depreciated in the same method with the Company’s fixed assets.</t>
  </si>
  <si>
    <t>Các khoản đầu tư tài chính</t>
  </si>
  <si>
    <t xml:space="preserve">Recognition of financial investment </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</si>
  <si>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t>
  </si>
  <si>
    <t>Investments in subsidiaries over which the Company has control are stated at original cost. Distributions from accumulated net profits from subsidiaries arising subsequent to the date of acquisition are recognized in the Income Statement. Other distributi</t>
  </si>
  <si>
    <t>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t>
  </si>
  <si>
    <t xml:space="preserve">Investments in associates over which the Company has significant influence are stated at original cost. Distributions from accumulated net profits from associates arising subsequent to the date of acquisition are recognized in the Income Statement. Other </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</si>
  <si>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t>
  </si>
  <si>
    <t>Investment in a joint venture entity is accounted by cost method and kept unadjusted thereafter for the post acquisition change in the venturer’s share of net assets of the joint venture entity. The income statement reflects the venturer’s share of the ne</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</si>
  <si>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</si>
  <si>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The Company applies accounting regulations on jointly controlled operation and jointly controlled assets as on ordinary business activities. In which:</t>
  </si>
  <si>
    <t>Công ty theo dõi riêng các khoản thu nhập, chi phí liên quan đến hoạt động liên doanh và thực hiện phân bổ cho các bên trong liên doanh theo hợp đồng liên doanh;</t>
  </si>
  <si>
    <t>The Company accounts incomes, expenses related to joint ventures separately and charged into parties of joint ventures;</t>
  </si>
  <si>
    <t>Công ty theo dõi riêng tài sản góp vốn liên doanh, phần vốn góp vào tài sản đồng kiểm soát và các khoản công nợ chung, công nợ riêng phát sinh từ hoạt động liên doanh.</t>
  </si>
  <si>
    <t>Các khoản đầu tư chứng khoán tại thời điểm báo cáo, nếu:</t>
  </si>
  <si>
    <t xml:space="preserve">Securities investment at the balance sheet date, if: </t>
  </si>
  <si>
    <t>Có thời hạn thu hồi hoặc đáo hạn không quá 3 tháng kể từ ngày mua khoản đầu tư đó được coi là "tương đương tiền";</t>
  </si>
  <si>
    <t>Having maturity not over than 3 months from the date of acquisition are recognised as “cash equivalents”;</t>
  </si>
  <si>
    <t>Có thời hạn thu hồi vốn dưới 1 năm hoặc trong 1 chu kỳ kinh doanh được phân loại là tài sản ngắn hạn;</t>
  </si>
  <si>
    <t>Having maturity less than 1 year/1 operating cycle are recognised as short-term assets;</t>
  </si>
  <si>
    <t>Có thời hạn thu hồi vốn trên 1 năm hoặc hơn 1 chu kỳ kinh doanh được phân loại là tài sản dài hạn.</t>
  </si>
  <si>
    <t>Having maturity over than 1 year/1 operating cycle are recognised as long-term assets.</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</si>
  <si>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</si>
  <si>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Provisions for devaluation of investments are made based on the excess of original cost in accounting books over their market value at year-end.</t>
  </si>
  <si>
    <t>Chi phí đi vay</t>
  </si>
  <si>
    <t xml:space="preserve">Recognition and capitalization of borrowing costs </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</si>
  <si>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t>
  </si>
  <si>
    <t>Borrowing costs are recognized into operating costs during the period, except for which directly attributable to the acquisition, construction or production of a qualifying asset included (capitalized) in the cost of that asset, when gather sufficient con</t>
  </si>
  <si>
    <t>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t>
  </si>
  <si>
    <t>Borrowing costs that are directly attributable to the acquisition, construction or production of a qualifying asset should be included (capitalized) in the cost of that asset, includes interest on borrowings, amortization of discounts or premiums relating</t>
  </si>
  <si>
    <t>Chi phí trả trước</t>
  </si>
  <si>
    <t xml:space="preserve">Recognition and allocation of prepaid expenses </t>
  </si>
  <si>
    <t>Các chi phí trả trước chỉ liên quan đến chi phí sản xuất kinh doanh năm tài chính hiện tại được ghi nhận là chi phí trả trước ngắn hạn và đuợc tính vào chi phí sản xuất kinh doanh trong năm tài chính.</t>
  </si>
  <si>
    <t>Prepaid expenses only related to present fiscal year are recognised as short-term prepaid expenses and are allocated into operating costs.</t>
  </si>
  <si>
    <t>Các chi phí sau đây đã phát sinh trong năm tài chính nhưng được hạch toán vào chi phí trả trước dài hạn để phân bổ dần vào kết quả hoạt động kinh doanh trong  nhiều năm:</t>
  </si>
  <si>
    <t>The following types of expenses incurred during the year are recorded as long-term prepaid expenses, and are amortised to the income statement in several years:</t>
  </si>
  <si>
    <t>Chi phí thành lập;</t>
  </si>
  <si>
    <t>Establishment costs;</t>
  </si>
  <si>
    <t>Chi phí trước hoạt động/ chi phí chuẩn bị sản xuất (bao gồm các chi phí đào tạo);</t>
  </si>
  <si>
    <t>Pre-operating expenses/start-up and preparation costs (including training costs);</t>
  </si>
  <si>
    <t>Chi phí chuyển địa điểm, chi phí tổ chức lại doanh nghiệp;</t>
  </si>
  <si>
    <t>Relocation and restructuring costs;</t>
  </si>
  <si>
    <t>Chi phí chạy thử có tải, sản xuất thử phát sinh lớn;</t>
  </si>
  <si>
    <t>Test run and trial production costs;</t>
  </si>
  <si>
    <t>Công cụ dụng cụ xuất dùng có giá trị lớn;</t>
  </si>
  <si>
    <t xml:space="preserve">Tools and consumables with large value issued into production; </t>
  </si>
  <si>
    <t>Tiền thuê đất;</t>
  </si>
  <si>
    <t>Loss due to foreign exchange difference during construction period;</t>
  </si>
  <si>
    <t>Chi phí sửa chữa lớn tài sản cố định phát sinh một lần quá lớn.</t>
  </si>
  <si>
    <t>Substantial expenditure on fixed asset overhaul.</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</si>
  <si>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</si>
  <si>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The calculation and allocation of long-term prepaid expenses to profit and loss account in the period should be based on nature of those expenses to choose reasonable method and allocated factors. Prepaid expenses are allocated partly into operating expen</t>
  </si>
  <si>
    <t>Chi phí phải trả</t>
  </si>
  <si>
    <t xml:space="preserve">Recognition of accrued expenses </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</si>
  <si>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t>
  </si>
  <si>
    <t>Expenses not yet occurred may be charged in advance into production and operating costs in order to ensure when these expenses arise, they do not make material influence on production and operating costs on the basis of suitability between revenue and cos</t>
  </si>
  <si>
    <t>Các khoản dự phòng phải trả</t>
  </si>
  <si>
    <t xml:space="preserve">Recognition of provision </t>
  </si>
  <si>
    <t>Giá trị được ghi nhận của một khoản dự phòng phải trả  là giá trị được ước tính hợp lý nhất về khỏan tiền sẽ phải chi để thanh toán nghĩa vụ nợ hiện tại tại ngày kết thúc kỳ kế toán năm hoặc tại ngày kết thúc kỳ kế toán giữa niên độ.</t>
  </si>
  <si>
    <t>Value of a provision is a reasonable estimate of an amount used to settle present liabilities at the balance sheet date.</t>
  </si>
  <si>
    <t>Chỉ những khoản chi phí liên quan đến khoản dự phòng phải trả đã lập ban đầu mới được bù đắp bằng khoản dự phòng phải trả đó.</t>
  </si>
  <si>
    <t>Only expenditures that relate to the original provision are set against it.</t>
  </si>
  <si>
    <t xml:space="preserve">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khỏan dự phòng phải trả về </t>
  </si>
  <si>
    <t>In case provision set for the previous period but not used up exceeds the one set for the current period, the difference is recorded as decrease in production and operation expenditures. This method is not applied for provision for warranty of constructio</t>
  </si>
  <si>
    <t>Vốn chủ sở hữu</t>
  </si>
  <si>
    <t>Recognition of owner’s equity</t>
  </si>
  <si>
    <t>Vốn đầu tư của chủ sở hữu được ghi nhận theo số vốn thực góp của chủ sở hữu.</t>
  </si>
  <si>
    <t>Owner’s equity is stated at actually contributed capital of owners.</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</si>
  <si>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</si>
  <si>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 xml:space="preserve">Premium reserve is recorded by the difference (over/under) between the selling price and the par value of treasury stocks when stocks are firstly or additionally issued or reissued.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</si>
  <si>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t>
  </si>
  <si>
    <t>Other capital of owner is the fair value of assets offerred to the company by other entities or individuals less payable taxes (if any) imposed on these assets; and the amount added from income statement.</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</si>
  <si>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t>
  </si>
  <si>
    <t xml:space="preserve">Treasury stocks is stocks issued and reacquired by the issuing compnay on the securities market. Treasury stocks is stated at actual value and represented in Balance sheet as a deduction in owner’s equity. </t>
  </si>
  <si>
    <t>Chênh lệch đánh giá lại tài sản phản ánh trên bảng cân đối kế toán là chênh lệch đánh giá lại tài sản phát sinh từ việc đánh giá lại tài sản theo Quyết định số … ngày.      ….. của …</t>
  </si>
  <si>
    <t>Revaluation differences on Balance sheet is the difference resulting from asset revaluation according to Decision No... date….. of…</t>
  </si>
  <si>
    <t>Chênh lệch tỷ giá hối đoái phản ánh trên bảng cân đối kế toán là chênh lệch tỷ giá hối đoái phát sinh hoặc đánh giá lại cuối kỳ của các khoản mục có gốc ngoại tệ của hoạt động đầu tư xây dựng cơ bản.</t>
  </si>
  <si>
    <t>Exchange difference on Balance sheet is the dfference occurring or revaluating foreign currency monetary items of construction operation at the ended term.</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</si>
  <si>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</si>
  <si>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Undistributed earnings is the profit of business operations after deduction (-) regulated items due to applying a change in accounting retrospectively or to make a retrospective restatement to correct materiality in previous year.</t>
  </si>
  <si>
    <t>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</si>
  <si>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Net profit after tax is available for appropriation to investors after approval by Board of Management and after making appropriation to financial reserve funds and other funds in accordance with the Company’s Charter and Vietnamese regulatory requirement</t>
  </si>
  <si>
    <t>Cổ tức phải trả cho các cổ đông được ghi nhận là khoản phải trả trong Bảng Cân đối kế toán của Công ty sau khi có thông báo chia cổ tức của Hội đồng Quản trị Công ty.</t>
  </si>
  <si>
    <t xml:space="preserve">Dividends to be paid to shareholders are recognised as a payable in Balance sheet after declaration from the Board of management. </t>
  </si>
  <si>
    <t xml:space="preserve">Các nghiệp vụ bằng ngoại tệ </t>
  </si>
  <si>
    <t xml:space="preserve">Foreign currency transactions </t>
  </si>
  <si>
    <t>Các nghiệp vụ phát sinh bằng các đơn vị tiền tệ khác với đơn vị tiền tệ kế toán của Công ty (VNĐ/USD) được hạch toán theo tỷ giá giao dịch trên thị trường ngoại tệ liên ngân hàng vào ngày phát sinh nghiệp vụ. Tại ngày kết thúc kỳ kế toán năm, các khoản mụ</t>
  </si>
  <si>
    <t>Transactions in currencies other than accounting unit of the Company (VND/USD) are recorded at the rate of exchange ruling at the dates of transactions (or at the inter-bank exchange rate). Monetary assets denominated in foreign currencies are revalued at</t>
  </si>
  <si>
    <t>Chênh lệch tỷ giá phát sinh trong kỳ và chênh lệch do đánh giá lại số dư có gốc ngoại tệ cuối kỳ liên quan đến hoạt động đầu tư xây dựng được phản ánh lũy kế trên Bảng cân đối kế toán. Khi kết thúc quá trình đầu tư xây dựng, toàn bộ chênh lệch tỷ giá thực</t>
  </si>
  <si>
    <t>Realised and unrealised foreign exchange differences arising during the construction phase are taken to a balance sheet equity account.  Upon the completion of construction, all accumulated realised exchange differences arising during the construction per</t>
  </si>
  <si>
    <t>Ghi nhận doanh thu</t>
  </si>
  <si>
    <t xml:space="preserve">Principles and method of recording revenue </t>
  </si>
  <si>
    <t>Doanh thu bán hàng</t>
  </si>
  <si>
    <t>Revenue from sale of goods</t>
  </si>
  <si>
    <t>Doanh thu bán hàng được ghi nhận khi đồng thời thỏa mãn các điều kiện sau:</t>
  </si>
  <si>
    <t>Revenue from sale of goods should be recognised when all the following conditions have been satisfied:</t>
  </si>
  <si>
    <t>Phần lớn rủi ro và lợi ích gắn liền với quyền sở hữu sản phẩm hoặc hàng hóa đã được chuyển giao cho người mua;</t>
  </si>
  <si>
    <t>The significant risks and rewards of ownership of the goods have been transferred to the buyer;</t>
  </si>
  <si>
    <t>Công ty không còn nắm giữ quyền quản lý hàng hóa như người sở hữu hàng hóa hoặc quyền kiểm soát hàng hóa;</t>
  </si>
  <si>
    <t>The Company retains neither continuing managerial involvement as a neither owner nor effective control over the goods sold;</t>
  </si>
  <si>
    <t>Doanh thu được xác định tương đối chắc chắn;</t>
  </si>
  <si>
    <t>The amount of revenue can be measured reliably;</t>
  </si>
  <si>
    <t>Công ty đã thu được hoặc sẽ thu được lợi ích kinh tế từ giao dịch bán hàng;</t>
  </si>
  <si>
    <t>The economic benefits associated with the transaction of goods sold have flown or will flow to the Company;</t>
  </si>
  <si>
    <t>Xác định được chi phí liên quan đến giao dịch bán hàng.</t>
  </si>
  <si>
    <t>The costs incurred or to be incurred in respect of the transaction of goods sold can be measured reliably.</t>
  </si>
  <si>
    <t>Doanh thu cung cấp dịch vụ</t>
  </si>
  <si>
    <t>Revenue from rendering of services</t>
  </si>
  <si>
    <t xml:space="preserve">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t>
  </si>
  <si>
    <t>Revenue from rendering of services is recognised when the outcome of that transaction can be measured reliably. Where a transaction involving the rendering of services is attributable to several periods, each period’s revenue should be recognised by refer</t>
  </si>
  <si>
    <t>Có khả năng thu được lợi ích kinh tế từ giao dịch cung cấp dịch vụ đó;</t>
  </si>
  <si>
    <t>It is probable that the economic benefits associated with the transaction will flow to the Company;</t>
  </si>
  <si>
    <t>Xác định được phần công việc đã hoàn thành vào ngày lập Bảng cân đối kế toán;</t>
  </si>
  <si>
    <t>The stage of completion of the transaction at the balance sheet date can be measured reliably;</t>
  </si>
  <si>
    <t>Xác định được chi phí phát sinh cho giao dịch và chi phí để hoàn thành giao dịch cung cấp dịch vụ đó.</t>
  </si>
  <si>
    <t>The costs incurred for the transaction and the costs to complete the transaction can be measured reliably.</t>
  </si>
  <si>
    <t>Phần công việc cung cấp dịch vụ đã hoàn thành được xác định theo phương pháp đánh giá công việc hoàn thành.</t>
  </si>
  <si>
    <t>The stage of completion of a transaction may be determined by surveys of work completed method</t>
  </si>
  <si>
    <t>Doanh thu hoạt động tài chính</t>
  </si>
  <si>
    <t>Financial income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</si>
</sst>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mm/dd/yy;@"/>
    <numFmt numFmtId="166" formatCode="_(* #,##0_);_(* \(#,##0\);_(* &quot;-&quot;??_);_(@_)"/>
    <numFmt numFmtId="167" formatCode="[$-1010000]d/m/yyyy;@"/>
  </numFmts>
  <fonts count="80">
    <font>
      <sz val="11"/>
      <color theme="1"/>
      <name val="Calibri"/>
      <family val="2"/>
    </font>
    <font>
      <sz val="11"/>
      <color indexed="8"/>
      <name val="Calibri"/>
      <family val="2"/>
    </font>
    <font>
      <b/>
      <sz val="11"/>
      <color indexed="8"/>
      <name val="Calibri"/>
      <family val="2"/>
    </font>
    <font>
      <sz val="8"/>
      <name val="Calibri"/>
      <family val="2"/>
    </font>
    <font>
      <b/>
      <sz val="10"/>
      <color indexed="8"/>
      <name val="Times New Roman"/>
      <family val="1"/>
    </font>
    <font>
      <b/>
      <i/>
      <sz val="10"/>
      <color indexed="8"/>
      <name val="Times New Roman"/>
      <family val="1"/>
    </font>
    <font>
      <b/>
      <sz val="10"/>
      <name val="Times New Roman"/>
      <family val="1"/>
    </font>
    <font>
      <sz val="10"/>
      <color indexed="8"/>
      <name val="Times New Roman"/>
      <family val="1"/>
    </font>
    <font>
      <i/>
      <sz val="10"/>
      <color indexed="8"/>
      <name val="Times New Roman"/>
      <family val="1"/>
    </font>
    <font>
      <sz val="10"/>
      <name val="Times New Roman"/>
      <family val="1"/>
    </font>
    <font>
      <u val="single"/>
      <sz val="14.4"/>
      <color indexed="12"/>
      <name val=".VnTime"/>
      <family val="2"/>
    </font>
    <font>
      <i/>
      <sz val="10"/>
      <name val="Times New Roman"/>
      <family val="1"/>
    </font>
    <font>
      <b/>
      <sz val="11"/>
      <color indexed="8"/>
      <name val="Times New Roman"/>
      <family val="1"/>
    </font>
    <font>
      <sz val="11"/>
      <color indexed="8"/>
      <name val="Times New Roman"/>
      <family val="1"/>
    </font>
    <font>
      <sz val="10"/>
      <name val="Arial"/>
      <family val="2"/>
    </font>
    <font>
      <b/>
      <sz val="13"/>
      <name val="Times New Roman"/>
      <family val="1"/>
    </font>
    <font>
      <b/>
      <sz val="14"/>
      <name val="Times New Roman"/>
      <family val="1"/>
    </font>
    <font>
      <b/>
      <sz val="9"/>
      <name val="Times New Roman"/>
      <family val="1"/>
    </font>
    <font>
      <sz val="12"/>
      <name val=".VnTime"/>
      <family val="2"/>
    </font>
    <font>
      <b/>
      <sz val="10"/>
      <color indexed="9"/>
      <name val="Times New Roman"/>
      <family val="1"/>
    </font>
    <font>
      <sz val="10"/>
      <color indexed="9"/>
      <name val="Times New Roman"/>
      <family val="1"/>
    </font>
    <font>
      <b/>
      <sz val="9"/>
      <color indexed="8"/>
      <name val="Times New Roman"/>
      <family val="1"/>
    </font>
    <font>
      <sz val="9"/>
      <color indexed="8"/>
      <name val="Times New Roman"/>
      <family val="1"/>
    </font>
    <font>
      <b/>
      <sz val="8"/>
      <color indexed="8"/>
      <name val="Times New Roman"/>
      <family val="1"/>
    </font>
    <font>
      <sz val="8"/>
      <color indexed="8"/>
      <name val="Times New Roman"/>
      <family val="1"/>
    </font>
    <font>
      <b/>
      <i/>
      <sz val="9"/>
      <color indexed="8"/>
      <name val="Times New Roman"/>
      <family val="1"/>
    </font>
    <font>
      <b/>
      <sz val="12"/>
      <color indexed="8"/>
      <name val="Times New Roman"/>
      <family val="1"/>
    </font>
    <font>
      <sz val="10.5"/>
      <name val="Times New Roman"/>
      <family val="1"/>
    </font>
    <font>
      <b/>
      <sz val="10.5"/>
      <name val="Times New Roman"/>
      <family val="1"/>
    </font>
    <font>
      <b/>
      <i/>
      <sz val="10.5"/>
      <name val="Times New Roman"/>
      <family val="1"/>
    </font>
    <font>
      <i/>
      <sz val="10.5"/>
      <name val="Times New Roman"/>
      <family val="1"/>
    </font>
    <font>
      <b/>
      <sz val="10"/>
      <color indexed="10"/>
      <name val="Times New Roman"/>
      <family val="1"/>
    </font>
    <font>
      <b/>
      <sz val="10.5"/>
      <color indexed="12"/>
      <name val="Times New Roman"/>
      <family val="1"/>
    </font>
    <font>
      <b/>
      <sz val="8"/>
      <name val="Tahoma"/>
      <family val="2"/>
    </font>
    <font>
      <b/>
      <i/>
      <sz val="10"/>
      <name val="Times New Roman"/>
      <family val="1"/>
    </font>
    <font>
      <i/>
      <u val="single"/>
      <sz val="10"/>
      <color indexed="17"/>
      <name val="Times New Roman"/>
      <family val="1"/>
    </font>
    <font>
      <sz val="9"/>
      <name val="Times New Roman"/>
      <family val="1"/>
    </font>
    <font>
      <sz val="10"/>
      <name val=".VnArial"/>
      <family val="2"/>
    </font>
    <font>
      <sz val="9.5"/>
      <name val="Times New Roman"/>
      <family val="1"/>
    </font>
    <font>
      <sz val="10"/>
      <color indexed="10"/>
      <name val="Times New Roman"/>
      <family val="1"/>
    </font>
    <font>
      <i/>
      <sz val="10"/>
      <color indexed="9"/>
      <name val="Times New Roman"/>
      <family val="1"/>
    </font>
    <font>
      <b/>
      <u val="single"/>
      <sz val="10"/>
      <name val="Times New Roman"/>
      <family val="1"/>
    </font>
    <font>
      <u val="single"/>
      <sz val="10"/>
      <name val="Times New Roman"/>
      <family val="1"/>
    </font>
    <font>
      <b/>
      <i/>
      <u val="single"/>
      <sz val="10"/>
      <color indexed="17"/>
      <name val="Times New Roman"/>
      <family val="1"/>
    </font>
    <font>
      <sz val="10"/>
      <color indexed="17"/>
      <name val="Times New Roman"/>
      <family val="1"/>
    </font>
    <font>
      <b/>
      <sz val="10"/>
      <color indexed="17"/>
      <name val="Times New Roman"/>
      <family val="1"/>
    </font>
    <font>
      <sz val="10"/>
      <color indexed="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style="double"/>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18" fillId="0" borderId="0">
      <alignment/>
      <protection/>
    </xf>
    <xf numFmtId="0" fontId="37" fillId="0" borderId="0">
      <alignment/>
      <protection/>
    </xf>
    <xf numFmtId="0" fontId="18" fillId="0" borderId="0">
      <alignment/>
      <protection/>
    </xf>
    <xf numFmtId="0" fontId="14" fillId="0" borderId="0">
      <alignment/>
      <protection/>
    </xf>
    <xf numFmtId="0" fontId="1" fillId="31" borderId="7" applyNumberFormat="0" applyFont="0" applyAlignment="0" applyProtection="0"/>
    <xf numFmtId="0" fontId="75" fillId="26" borderId="8" applyNumberFormat="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547">
    <xf numFmtId="0" fontId="0" fillId="0" borderId="0" xfId="0" applyFont="1" applyAlignment="1">
      <alignment/>
    </xf>
    <xf numFmtId="0" fontId="0" fillId="0" borderId="10" xfId="0" applyBorder="1" applyAlignment="1">
      <alignment/>
    </xf>
    <xf numFmtId="0" fontId="0" fillId="0" borderId="10" xfId="0" applyBorder="1" applyAlignment="1" quotePrefix="1">
      <alignment/>
    </xf>
    <xf numFmtId="0" fontId="0" fillId="0" borderId="10" xfId="0" applyBorder="1" applyAlignment="1">
      <alignment horizontal="center"/>
    </xf>
    <xf numFmtId="0" fontId="2" fillId="0" borderId="10" xfId="0" applyFont="1" applyBorder="1" applyAlignment="1">
      <alignment/>
    </xf>
    <xf numFmtId="0" fontId="2" fillId="32" borderId="10" xfId="0" applyFont="1" applyFill="1" applyBorder="1" applyAlignment="1">
      <alignment/>
    </xf>
    <xf numFmtId="3" fontId="0" fillId="0" borderId="0" xfId="0" applyNumberFormat="1" applyAlignment="1">
      <alignment/>
    </xf>
    <xf numFmtId="3" fontId="0" fillId="0" borderId="10" xfId="0" applyNumberFormat="1" applyBorder="1" applyAlignment="1">
      <alignment horizontal="center"/>
    </xf>
    <xf numFmtId="3" fontId="2" fillId="32" borderId="10" xfId="0" applyNumberFormat="1" applyFont="1" applyFill="1" applyBorder="1" applyAlignment="1">
      <alignment/>
    </xf>
    <xf numFmtId="3" fontId="2" fillId="0" borderId="10" xfId="0" applyNumberFormat="1" applyFont="1" applyBorder="1" applyAlignment="1">
      <alignment/>
    </xf>
    <xf numFmtId="3" fontId="0" fillId="0" borderId="10" xfId="0" applyNumberFormat="1" applyBorder="1" applyAlignment="1">
      <alignment/>
    </xf>
    <xf numFmtId="0" fontId="2" fillId="0" borderId="0" xfId="0" applyFont="1" applyAlignment="1">
      <alignment/>
    </xf>
    <xf numFmtId="3" fontId="2" fillId="0" borderId="0" xfId="0" applyNumberFormat="1" applyFont="1" applyAlignment="1">
      <alignment/>
    </xf>
    <xf numFmtId="3" fontId="4" fillId="0" borderId="0" xfId="0" applyNumberFormat="1" applyFont="1" applyAlignment="1">
      <alignment/>
    </xf>
    <xf numFmtId="37" fontId="4" fillId="0" borderId="0" xfId="0" applyNumberFormat="1" applyFont="1" applyAlignment="1">
      <alignment/>
    </xf>
    <xf numFmtId="37" fontId="4" fillId="0" borderId="10" xfId="0" applyNumberFormat="1" applyFont="1" applyBorder="1" applyAlignment="1">
      <alignment vertical="center"/>
    </xf>
    <xf numFmtId="165" fontId="4" fillId="0" borderId="10" xfId="0" applyNumberFormat="1" applyFont="1" applyBorder="1" applyAlignment="1">
      <alignment horizontal="right" vertical="center"/>
    </xf>
    <xf numFmtId="37" fontId="4"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3" fontId="4" fillId="0" borderId="10" xfId="0" applyNumberFormat="1" applyFont="1" applyBorder="1" applyAlignment="1">
      <alignment/>
    </xf>
    <xf numFmtId="3" fontId="6" fillId="0" borderId="10" xfId="0" applyNumberFormat="1" applyFont="1" applyFill="1" applyBorder="1" applyAlignment="1">
      <alignment horizontal="center" vertical="center" wrapText="1"/>
    </xf>
    <xf numFmtId="37" fontId="4" fillId="0" borderId="10" xfId="0" applyNumberFormat="1" applyFont="1" applyBorder="1" applyAlignment="1">
      <alignment/>
    </xf>
    <xf numFmtId="3" fontId="6" fillId="0" borderId="10" xfId="0" applyNumberFormat="1" applyFont="1" applyFill="1" applyBorder="1" applyAlignment="1">
      <alignment horizontal="left" vertical="center" wrapText="1"/>
    </xf>
    <xf numFmtId="3" fontId="7" fillId="0" borderId="10" xfId="0" applyNumberFormat="1" applyFont="1" applyBorder="1" applyAlignment="1">
      <alignment/>
    </xf>
    <xf numFmtId="37" fontId="7" fillId="0" borderId="10" xfId="0" applyNumberFormat="1" applyFont="1" applyBorder="1" applyAlignment="1">
      <alignment/>
    </xf>
    <xf numFmtId="3" fontId="7" fillId="0" borderId="0" xfId="0" applyNumberFormat="1" applyFont="1" applyAlignment="1">
      <alignment/>
    </xf>
    <xf numFmtId="0" fontId="8" fillId="0" borderId="10" xfId="0" applyNumberFormat="1" applyFont="1" applyBorder="1" applyAlignment="1">
      <alignment horizontal="center" vertical="center"/>
    </xf>
    <xf numFmtId="166" fontId="8" fillId="0" borderId="10" xfId="0" applyNumberFormat="1" applyFont="1" applyBorder="1" applyAlignment="1" quotePrefix="1">
      <alignment vertical="center"/>
    </xf>
    <xf numFmtId="166" fontId="8" fillId="0" borderId="10" xfId="0" applyNumberFormat="1" applyFont="1" applyBorder="1" applyAlignment="1">
      <alignment horizontal="right" vertical="center" wrapText="1"/>
    </xf>
    <xf numFmtId="0" fontId="13" fillId="0" borderId="0" xfId="0" applyFont="1" applyAlignment="1">
      <alignment/>
    </xf>
    <xf numFmtId="49" fontId="13" fillId="0" borderId="0" xfId="0" applyNumberFormat="1" applyFont="1" applyAlignment="1">
      <alignment horizontal="center"/>
    </xf>
    <xf numFmtId="37" fontId="13" fillId="0" borderId="0" xfId="0" applyNumberFormat="1" applyFont="1" applyAlignment="1">
      <alignment horizontal="right"/>
    </xf>
    <xf numFmtId="0" fontId="12" fillId="0" borderId="0" xfId="0" applyFont="1" applyAlignment="1">
      <alignment/>
    </xf>
    <xf numFmtId="0" fontId="9" fillId="0" borderId="0" xfId="0" applyFont="1" applyAlignment="1">
      <alignment/>
    </xf>
    <xf numFmtId="0" fontId="9" fillId="0" borderId="0" xfId="59" applyFont="1" applyFill="1" applyBorder="1" applyAlignment="1" applyProtection="1">
      <alignment vertical="top"/>
      <protection hidden="1"/>
    </xf>
    <xf numFmtId="0" fontId="6" fillId="0" borderId="0" xfId="0" applyFont="1" applyFill="1" applyAlignment="1">
      <alignment/>
    </xf>
    <xf numFmtId="0" fontId="6" fillId="0" borderId="0" xfId="0" applyFont="1" applyFill="1" applyAlignment="1">
      <alignment horizontal="center"/>
    </xf>
    <xf numFmtId="0" fontId="6" fillId="0" borderId="11" xfId="0" applyFont="1" applyFill="1" applyBorder="1" applyAlignment="1">
      <alignment horizontal="center" vertical="center"/>
    </xf>
    <xf numFmtId="0" fontId="6" fillId="0" borderId="12" xfId="0" applyFont="1" applyFill="1" applyBorder="1" applyAlignment="1">
      <alignment/>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18" xfId="0" applyFont="1" applyBorder="1" applyAlignment="1">
      <alignment/>
    </xf>
    <xf numFmtId="0" fontId="9" fillId="0" borderId="18" xfId="0" applyFont="1" applyBorder="1" applyAlignment="1">
      <alignment horizontal="center"/>
    </xf>
    <xf numFmtId="166" fontId="9" fillId="0" borderId="18" xfId="42" applyNumberFormat="1" applyFont="1" applyBorder="1" applyAlignment="1">
      <alignment/>
    </xf>
    <xf numFmtId="0" fontId="6" fillId="0" borderId="19" xfId="0" applyFont="1" applyBorder="1" applyAlignment="1">
      <alignment/>
    </xf>
    <xf numFmtId="0" fontId="6" fillId="0" borderId="19" xfId="0" applyFont="1" applyBorder="1" applyAlignment="1">
      <alignment horizontal="center"/>
    </xf>
    <xf numFmtId="166" fontId="17" fillId="0" borderId="19" xfId="42" applyNumberFormat="1" applyFont="1" applyBorder="1" applyAlignment="1">
      <alignment/>
    </xf>
    <xf numFmtId="166" fontId="6" fillId="0" borderId="18" xfId="42" applyNumberFormat="1" applyFont="1" applyBorder="1" applyAlignment="1">
      <alignment/>
    </xf>
    <xf numFmtId="0" fontId="6" fillId="0" borderId="16" xfId="0" applyFont="1" applyBorder="1" applyAlignment="1">
      <alignment/>
    </xf>
    <xf numFmtId="0" fontId="6" fillId="0" borderId="16" xfId="0" applyFont="1" applyBorder="1" applyAlignment="1">
      <alignment horizontal="center"/>
    </xf>
    <xf numFmtId="0" fontId="6" fillId="0" borderId="18" xfId="0" applyFont="1" applyBorder="1" applyAlignment="1">
      <alignment/>
    </xf>
    <xf numFmtId="0" fontId="6" fillId="0" borderId="18" xfId="0" applyFont="1" applyBorder="1" applyAlignment="1">
      <alignment horizontal="center"/>
    </xf>
    <xf numFmtId="166" fontId="6" fillId="0" borderId="16" xfId="42" applyNumberFormat="1" applyFont="1" applyBorder="1" applyAlignment="1">
      <alignment/>
    </xf>
    <xf numFmtId="0" fontId="9" fillId="0" borderId="20" xfId="0" applyFont="1" applyBorder="1" applyAlignment="1">
      <alignment/>
    </xf>
    <xf numFmtId="0" fontId="9" fillId="0" borderId="20" xfId="0" applyFont="1" applyBorder="1" applyAlignment="1">
      <alignment horizontal="center"/>
    </xf>
    <xf numFmtId="166" fontId="9" fillId="0" borderId="20" xfId="42" applyNumberFormat="1" applyFont="1" applyBorder="1" applyAlignment="1">
      <alignment/>
    </xf>
    <xf numFmtId="0" fontId="9" fillId="0" borderId="0" xfId="0" applyFont="1" applyAlignment="1">
      <alignment horizontal="center"/>
    </xf>
    <xf numFmtId="2" fontId="9" fillId="0" borderId="0" xfId="56" applyNumberFormat="1" applyFont="1" applyFill="1" applyAlignment="1">
      <alignment vertical="top"/>
      <protection/>
    </xf>
    <xf numFmtId="2" fontId="6" fillId="0" borderId="0" xfId="56" applyNumberFormat="1" applyFont="1" applyFill="1" applyAlignment="1">
      <alignment horizontal="center" vertical="top"/>
      <protection/>
    </xf>
    <xf numFmtId="3" fontId="6" fillId="0" borderId="0" xfId="56" applyNumberFormat="1" applyFont="1" applyFill="1" applyAlignment="1">
      <alignment horizontal="center" vertical="top"/>
      <protection/>
    </xf>
    <xf numFmtId="2" fontId="19" fillId="0" borderId="0" xfId="56" applyNumberFormat="1" applyFont="1" applyFill="1" applyAlignment="1">
      <alignment horizontal="center" vertical="top"/>
      <protection/>
    </xf>
    <xf numFmtId="3" fontId="9" fillId="0" borderId="0" xfId="56" applyNumberFormat="1" applyFont="1" applyFill="1" applyAlignment="1">
      <alignment vertical="top"/>
      <protection/>
    </xf>
    <xf numFmtId="0" fontId="9" fillId="0" borderId="0" xfId="56" applyNumberFormat="1" applyFont="1" applyFill="1" applyAlignment="1">
      <alignment horizontal="left" vertical="top"/>
      <protection/>
    </xf>
    <xf numFmtId="0" fontId="6" fillId="0" borderId="0" xfId="56" applyNumberFormat="1" applyFont="1" applyFill="1" applyAlignment="1">
      <alignment horizontal="center" vertical="top"/>
      <protection/>
    </xf>
    <xf numFmtId="2" fontId="20" fillId="0" borderId="0" xfId="56" applyNumberFormat="1" applyFont="1" applyFill="1" applyAlignment="1">
      <alignment vertical="top"/>
      <protection/>
    </xf>
    <xf numFmtId="3" fontId="11" fillId="0" borderId="0" xfId="56" applyNumberFormat="1" applyFont="1" applyFill="1" applyAlignment="1">
      <alignment horizontal="center" vertical="top"/>
      <protection/>
    </xf>
    <xf numFmtId="2" fontId="11" fillId="0" borderId="0" xfId="56" applyNumberFormat="1" applyFont="1" applyFill="1" applyAlignment="1">
      <alignment horizontal="center" vertical="top"/>
      <protection/>
    </xf>
    <xf numFmtId="2" fontId="6" fillId="0" borderId="0" xfId="56" applyNumberFormat="1" applyFont="1" applyFill="1" applyAlignment="1">
      <alignment horizontal="left" vertical="top"/>
      <protection/>
    </xf>
    <xf numFmtId="2" fontId="6" fillId="0" borderId="0" xfId="56" applyNumberFormat="1" applyFont="1" applyFill="1" applyAlignment="1">
      <alignment vertical="top"/>
      <protection/>
    </xf>
    <xf numFmtId="3" fontId="6" fillId="0" borderId="0" xfId="56" applyNumberFormat="1" applyFont="1" applyFill="1" applyAlignment="1">
      <alignment vertical="top"/>
      <protection/>
    </xf>
    <xf numFmtId="16" fontId="9" fillId="0" borderId="0" xfId="0" applyNumberFormat="1"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49" fontId="23" fillId="0" borderId="0" xfId="0" applyNumberFormat="1" applyFont="1" applyAlignment="1">
      <alignment/>
    </xf>
    <xf numFmtId="49" fontId="24" fillId="0" borderId="0" xfId="0" applyNumberFormat="1" applyFont="1" applyAlignment="1">
      <alignment/>
    </xf>
    <xf numFmtId="3" fontId="4" fillId="0" borderId="0" xfId="0" applyNumberFormat="1" applyFont="1" applyBorder="1" applyAlignment="1">
      <alignment/>
    </xf>
    <xf numFmtId="37" fontId="7" fillId="33" borderId="10" xfId="0" applyNumberFormat="1" applyFont="1" applyFill="1" applyBorder="1" applyAlignment="1">
      <alignment/>
    </xf>
    <xf numFmtId="37" fontId="4" fillId="33" borderId="10" xfId="0" applyNumberFormat="1" applyFont="1" applyFill="1" applyBorder="1" applyAlignment="1">
      <alignment/>
    </xf>
    <xf numFmtId="166" fontId="8" fillId="33" borderId="10" xfId="0" applyNumberFormat="1" applyFont="1" applyFill="1" applyBorder="1" applyAlignment="1">
      <alignment horizontal="right" vertical="center" wrapText="1"/>
    </xf>
    <xf numFmtId="3" fontId="6" fillId="0" borderId="21" xfId="0" applyNumberFormat="1" applyFont="1" applyFill="1" applyBorder="1" applyAlignment="1">
      <alignment horizontal="center" vertical="center" wrapText="1"/>
    </xf>
    <xf numFmtId="3" fontId="4" fillId="0" borderId="21" xfId="0" applyNumberFormat="1" applyFont="1" applyBorder="1" applyAlignment="1">
      <alignment/>
    </xf>
    <xf numFmtId="37" fontId="4" fillId="0" borderId="21" xfId="0" applyNumberFormat="1" applyFont="1" applyBorder="1" applyAlignment="1">
      <alignment/>
    </xf>
    <xf numFmtId="3" fontId="6" fillId="0" borderId="22" xfId="0" applyNumberFormat="1" applyFont="1" applyFill="1" applyBorder="1" applyAlignment="1">
      <alignment horizontal="center" vertical="center" wrapText="1"/>
    </xf>
    <xf numFmtId="3" fontId="4" fillId="0" borderId="22" xfId="0" applyNumberFormat="1" applyFont="1" applyBorder="1" applyAlignment="1">
      <alignment/>
    </xf>
    <xf numFmtId="37" fontId="4" fillId="0" borderId="22" xfId="0" applyNumberFormat="1" applyFont="1" applyBorder="1" applyAlignment="1">
      <alignment/>
    </xf>
    <xf numFmtId="0" fontId="25" fillId="0" borderId="0" xfId="0" applyFont="1" applyAlignment="1">
      <alignment/>
    </xf>
    <xf numFmtId="37" fontId="21" fillId="0" borderId="10" xfId="0" applyNumberFormat="1" applyFont="1" applyBorder="1" applyAlignment="1">
      <alignment horizontal="right"/>
    </xf>
    <xf numFmtId="37" fontId="21" fillId="0" borderId="10" xfId="0" applyNumberFormat="1" applyFont="1" applyFill="1" applyBorder="1" applyAlignment="1">
      <alignment horizontal="right"/>
    </xf>
    <xf numFmtId="49" fontId="21" fillId="0" borderId="10" xfId="0" applyNumberFormat="1" applyFont="1" applyBorder="1" applyAlignment="1">
      <alignment horizontal="center"/>
    </xf>
    <xf numFmtId="0" fontId="21" fillId="0" borderId="10" xfId="0" applyFont="1" applyBorder="1" applyAlignment="1">
      <alignment vertical="center"/>
    </xf>
    <xf numFmtId="0" fontId="21" fillId="0" borderId="10" xfId="0" applyFont="1" applyBorder="1" applyAlignment="1">
      <alignment/>
    </xf>
    <xf numFmtId="37" fontId="22" fillId="0" borderId="0" xfId="0" applyNumberFormat="1" applyFont="1" applyAlignment="1">
      <alignment/>
    </xf>
    <xf numFmtId="49" fontId="25" fillId="0" borderId="10" xfId="0" applyNumberFormat="1" applyFont="1" applyBorder="1" applyAlignment="1">
      <alignment horizontal="center"/>
    </xf>
    <xf numFmtId="0" fontId="25" fillId="0" borderId="10" xfId="0" applyFont="1" applyBorder="1" applyAlignment="1">
      <alignment/>
    </xf>
    <xf numFmtId="37" fontId="25" fillId="0" borderId="10" xfId="0" applyNumberFormat="1" applyFont="1" applyBorder="1" applyAlignment="1">
      <alignment horizontal="right"/>
    </xf>
    <xf numFmtId="0" fontId="25" fillId="0" borderId="0" xfId="0" applyFont="1" applyAlignment="1">
      <alignment/>
    </xf>
    <xf numFmtId="49" fontId="22" fillId="0" borderId="0" xfId="0" applyNumberFormat="1" applyFont="1" applyAlignment="1">
      <alignment horizontal="center"/>
    </xf>
    <xf numFmtId="37" fontId="22" fillId="0" borderId="0" xfId="0" applyNumberFormat="1" applyFont="1" applyAlignment="1">
      <alignment horizontal="right"/>
    </xf>
    <xf numFmtId="37" fontId="6" fillId="0" borderId="0" xfId="56" applyNumberFormat="1" applyFont="1" applyFill="1" applyAlignment="1">
      <alignment vertical="top"/>
      <protection/>
    </xf>
    <xf numFmtId="37" fontId="11" fillId="0" borderId="0" xfId="56" applyNumberFormat="1" applyFont="1" applyFill="1" applyAlignment="1">
      <alignment vertical="top"/>
      <protection/>
    </xf>
    <xf numFmtId="37" fontId="11" fillId="0" borderId="0" xfId="56" applyNumberFormat="1" applyFont="1" applyFill="1" applyBorder="1" applyAlignment="1">
      <alignment vertical="top"/>
      <protection/>
    </xf>
    <xf numFmtId="0" fontId="27" fillId="0" borderId="0" xfId="0" applyFont="1" applyFill="1" applyBorder="1" applyAlignment="1">
      <alignment horizontal="left"/>
    </xf>
    <xf numFmtId="0" fontId="27" fillId="0" borderId="0" xfId="0" applyNumberFormat="1" applyFont="1" applyFill="1" applyBorder="1" applyAlignment="1">
      <alignment horizontal="left"/>
    </xf>
    <xf numFmtId="0" fontId="28" fillId="0" borderId="0" xfId="59" applyNumberFormat="1" applyFont="1" applyFill="1" applyBorder="1" applyAlignment="1" applyProtection="1">
      <alignment/>
      <protection hidden="1"/>
    </xf>
    <xf numFmtId="0" fontId="27" fillId="0" borderId="0" xfId="59" applyNumberFormat="1" applyFont="1" applyFill="1" applyBorder="1" applyAlignment="1" applyProtection="1">
      <alignment/>
      <protection hidden="1"/>
    </xf>
    <xf numFmtId="166" fontId="27" fillId="0" borderId="0" xfId="42" applyNumberFormat="1" applyFont="1" applyFill="1" applyBorder="1" applyAlignment="1" applyProtection="1">
      <alignment/>
      <protection hidden="1"/>
    </xf>
    <xf numFmtId="166" fontId="28" fillId="0" borderId="0" xfId="42" applyNumberFormat="1" applyFont="1" applyFill="1" applyBorder="1" applyAlignment="1" applyProtection="1">
      <alignment horizontal="right"/>
      <protection hidden="1"/>
    </xf>
    <xf numFmtId="38" fontId="27" fillId="0" borderId="0" xfId="0" applyNumberFormat="1" applyFont="1" applyFill="1" applyBorder="1" applyAlignment="1">
      <alignment horizontal="left"/>
    </xf>
    <xf numFmtId="166" fontId="27" fillId="0" borderId="0" xfId="42" applyNumberFormat="1" applyFont="1" applyFill="1" applyBorder="1" applyAlignment="1" applyProtection="1">
      <alignment horizontal="right"/>
      <protection hidden="1"/>
    </xf>
    <xf numFmtId="166" fontId="28" fillId="0" borderId="0" xfId="42" applyNumberFormat="1" applyFont="1" applyFill="1" applyBorder="1" applyAlignment="1" applyProtection="1">
      <alignment horizontal="centerContinuous"/>
      <protection hidden="1"/>
    </xf>
    <xf numFmtId="166" fontId="27" fillId="0" borderId="0" xfId="42" applyNumberFormat="1" applyFont="1" applyFill="1" applyBorder="1" applyAlignment="1" applyProtection="1">
      <alignment horizontal="centerContinuous"/>
      <protection hidden="1"/>
    </xf>
    <xf numFmtId="0" fontId="28" fillId="0" borderId="0" xfId="0" applyFont="1" applyFill="1" applyAlignment="1">
      <alignment horizontal="left"/>
    </xf>
    <xf numFmtId="0" fontId="28" fillId="0" borderId="0" xfId="0" applyNumberFormat="1" applyFont="1" applyFill="1" applyAlignment="1">
      <alignment horizontal="left"/>
    </xf>
    <xf numFmtId="166" fontId="28" fillId="0" borderId="0" xfId="42" applyNumberFormat="1" applyFont="1" applyFill="1" applyBorder="1" applyAlignment="1">
      <alignment horizontal="right"/>
    </xf>
    <xf numFmtId="38" fontId="28" fillId="0" borderId="0" xfId="0" applyNumberFormat="1" applyFont="1" applyFill="1" applyAlignment="1">
      <alignment horizontal="left"/>
    </xf>
    <xf numFmtId="166" fontId="27" fillId="0" borderId="0" xfId="42" applyNumberFormat="1" applyFont="1" applyFill="1" applyBorder="1" applyAlignment="1">
      <alignment horizontal="right"/>
    </xf>
    <xf numFmtId="0" fontId="27" fillId="0" borderId="22" xfId="0" applyFont="1" applyFill="1" applyBorder="1" applyAlignment="1">
      <alignment horizontal="left"/>
    </xf>
    <xf numFmtId="0" fontId="27" fillId="0" borderId="22" xfId="0" applyNumberFormat="1" applyFont="1" applyFill="1" applyBorder="1" applyAlignment="1">
      <alignment horizontal="left"/>
    </xf>
    <xf numFmtId="0" fontId="27" fillId="0" borderId="22" xfId="59" applyNumberFormat="1" applyFont="1" applyFill="1" applyBorder="1" applyAlignment="1" applyProtection="1">
      <alignment/>
      <protection hidden="1"/>
    </xf>
    <xf numFmtId="166" fontId="27" fillId="0" borderId="22" xfId="42" applyNumberFormat="1" applyFont="1" applyFill="1" applyBorder="1" applyAlignment="1" applyProtection="1">
      <alignment/>
      <protection hidden="1"/>
    </xf>
    <xf numFmtId="166" fontId="27" fillId="0" borderId="22" xfId="42" applyNumberFormat="1" applyFont="1" applyFill="1" applyBorder="1" applyAlignment="1">
      <alignment horizontal="right"/>
    </xf>
    <xf numFmtId="38" fontId="27" fillId="0" borderId="22" xfId="0" applyNumberFormat="1" applyFont="1" applyFill="1" applyBorder="1" applyAlignment="1">
      <alignment horizontal="left"/>
    </xf>
    <xf numFmtId="166" fontId="27" fillId="0" borderId="22" xfId="42" applyNumberFormat="1" applyFont="1" applyFill="1" applyBorder="1" applyAlignment="1" applyProtection="1">
      <alignment horizontal="right"/>
      <protection hidden="1"/>
    </xf>
    <xf numFmtId="38" fontId="28" fillId="0" borderId="0" xfId="59" applyNumberFormat="1" applyFont="1" applyFill="1" applyBorder="1" applyAlignment="1" applyProtection="1">
      <alignment/>
      <protection hidden="1"/>
    </xf>
    <xf numFmtId="166" fontId="28" fillId="0" borderId="0" xfId="42" applyNumberFormat="1" applyFont="1" applyFill="1" applyBorder="1" applyAlignment="1" applyProtection="1">
      <alignment/>
      <protection hidden="1"/>
    </xf>
    <xf numFmtId="49" fontId="28" fillId="0" borderId="0" xfId="0" applyNumberFormat="1" applyFont="1" applyFill="1" applyBorder="1" applyAlignment="1">
      <alignment horizontal="center"/>
    </xf>
    <xf numFmtId="0" fontId="28" fillId="0" borderId="0" xfId="0" applyFont="1" applyFill="1" applyAlignment="1">
      <alignment horizontal="center"/>
    </xf>
    <xf numFmtId="0" fontId="27" fillId="0" borderId="0" xfId="59" applyNumberFormat="1" applyFont="1" applyFill="1" applyBorder="1" applyAlignment="1" applyProtection="1">
      <alignment horizontal="justify" wrapText="1"/>
      <protection hidden="1"/>
    </xf>
    <xf numFmtId="166" fontId="27" fillId="0" borderId="0" xfId="42" applyNumberFormat="1" applyFont="1" applyFill="1" applyBorder="1" applyAlignment="1" applyProtection="1">
      <alignment wrapText="1"/>
      <protection hidden="1"/>
    </xf>
    <xf numFmtId="0" fontId="27" fillId="0" borderId="0" xfId="59" applyNumberFormat="1" applyFont="1" applyFill="1" applyBorder="1" applyAlignment="1" applyProtection="1">
      <alignment wrapText="1"/>
      <protection hidden="1"/>
    </xf>
    <xf numFmtId="0" fontId="28" fillId="0" borderId="0" xfId="59" applyNumberFormat="1" applyFont="1" applyFill="1" applyBorder="1" applyAlignment="1" applyProtection="1">
      <alignment horizontal="left" wrapText="1"/>
      <protection hidden="1"/>
    </xf>
    <xf numFmtId="0" fontId="28" fillId="0" borderId="22" xfId="0" applyFont="1" applyFill="1" applyBorder="1" applyAlignment="1">
      <alignment/>
    </xf>
    <xf numFmtId="0" fontId="28" fillId="0" borderId="22" xfId="59" applyNumberFormat="1" applyFont="1" applyFill="1" applyBorder="1" applyAlignment="1" applyProtection="1">
      <alignment/>
      <protection hidden="1"/>
    </xf>
    <xf numFmtId="0" fontId="27" fillId="0" borderId="0" xfId="59" applyNumberFormat="1" applyFont="1" applyFill="1" applyBorder="1" applyAlignment="1" applyProtection="1">
      <alignment horizontal="left"/>
      <protection hidden="1"/>
    </xf>
    <xf numFmtId="0" fontId="27" fillId="0" borderId="0" xfId="59" applyNumberFormat="1" applyFont="1" applyFill="1" applyBorder="1" applyAlignment="1" applyProtection="1">
      <alignment horizontal="justify"/>
      <protection hidden="1"/>
    </xf>
    <xf numFmtId="0" fontId="27" fillId="0" borderId="0" xfId="59" applyNumberFormat="1" applyFont="1" applyFill="1" applyBorder="1" applyAlignment="1" applyProtection="1">
      <alignment horizontal="left" wrapText="1"/>
      <protection hidden="1"/>
    </xf>
    <xf numFmtId="0" fontId="28" fillId="0" borderId="0" xfId="0" applyFont="1" applyFill="1" applyAlignment="1">
      <alignment/>
    </xf>
    <xf numFmtId="0" fontId="27" fillId="0" borderId="0" xfId="59" applyNumberFormat="1" applyFont="1" applyFill="1" applyBorder="1" applyAlignment="1" applyProtection="1">
      <alignment vertical="top" wrapText="1"/>
      <protection hidden="1"/>
    </xf>
    <xf numFmtId="0" fontId="27" fillId="0" borderId="0" xfId="59" applyNumberFormat="1" applyFont="1" applyFill="1" applyBorder="1" applyAlignment="1" applyProtection="1" quotePrefix="1">
      <alignment/>
      <protection hidden="1"/>
    </xf>
    <xf numFmtId="41" fontId="6" fillId="0" borderId="0" xfId="56" applyNumberFormat="1" applyFont="1" applyFill="1" applyBorder="1" applyAlignment="1">
      <alignment vertical="top"/>
      <protection/>
    </xf>
    <xf numFmtId="37" fontId="9" fillId="0" borderId="23" xfId="56" applyNumberFormat="1" applyFont="1" applyFill="1" applyBorder="1" applyAlignment="1">
      <alignment vertical="top"/>
      <protection/>
    </xf>
    <xf numFmtId="0" fontId="9" fillId="0" borderId="0" xfId="56" applyNumberFormat="1" applyFont="1" applyFill="1" applyAlignment="1">
      <alignment vertical="top"/>
      <protection/>
    </xf>
    <xf numFmtId="0" fontId="9" fillId="0" borderId="0" xfId="56" applyNumberFormat="1" applyFont="1" applyFill="1" applyAlignment="1" quotePrefix="1">
      <alignment horizontal="right" vertical="top"/>
      <protection/>
    </xf>
    <xf numFmtId="0" fontId="27" fillId="0" borderId="0" xfId="59" applyNumberFormat="1" applyFont="1" applyFill="1" applyBorder="1" applyAlignment="1" applyProtection="1" quotePrefix="1">
      <alignment vertical="center"/>
      <protection hidden="1"/>
    </xf>
    <xf numFmtId="0" fontId="27" fillId="0" borderId="0" xfId="0" applyFont="1" applyFill="1" applyAlignment="1">
      <alignment/>
    </xf>
    <xf numFmtId="0" fontId="30" fillId="0" borderId="0" xfId="0" applyFont="1" applyFill="1" applyAlignment="1">
      <alignment/>
    </xf>
    <xf numFmtId="0" fontId="30" fillId="0" borderId="0" xfId="0" applyFont="1" applyFill="1" applyAlignment="1">
      <alignment horizontal="left"/>
    </xf>
    <xf numFmtId="0" fontId="28" fillId="0" borderId="0" xfId="56" applyNumberFormat="1" applyFont="1" applyFill="1" applyBorder="1" applyAlignment="1">
      <alignment horizontal="left"/>
      <protection/>
    </xf>
    <xf numFmtId="0" fontId="27" fillId="0" borderId="0" xfId="56" applyNumberFormat="1" applyFont="1" applyFill="1" applyBorder="1" applyAlignment="1">
      <alignment/>
      <protection/>
    </xf>
    <xf numFmtId="166" fontId="27" fillId="0" borderId="0" xfId="42" applyNumberFormat="1" applyFont="1" applyFill="1" applyBorder="1" applyAlignment="1">
      <alignment/>
    </xf>
    <xf numFmtId="166" fontId="28" fillId="0" borderId="0" xfId="42" applyNumberFormat="1" applyFont="1" applyFill="1" applyBorder="1" applyAlignment="1">
      <alignment/>
    </xf>
    <xf numFmtId="0" fontId="27" fillId="0" borderId="0" xfId="56" applyNumberFormat="1" applyFont="1" applyFill="1" applyBorder="1" applyAlignment="1">
      <alignment horizontal="left"/>
      <protection/>
    </xf>
    <xf numFmtId="0" fontId="27" fillId="0" borderId="0" xfId="0" applyFont="1" applyFill="1" applyAlignment="1">
      <alignment horizontal="justify"/>
    </xf>
    <xf numFmtId="0" fontId="27" fillId="0" borderId="0" xfId="0" applyFont="1" applyFill="1" applyAlignment="1" quotePrefix="1">
      <alignment horizontal="right"/>
    </xf>
    <xf numFmtId="166" fontId="27" fillId="0" borderId="0" xfId="42" applyNumberFormat="1" applyFont="1" applyFill="1" applyBorder="1" applyAlignment="1">
      <alignment horizontal="left"/>
    </xf>
    <xf numFmtId="0" fontId="27" fillId="0" borderId="0" xfId="0" applyFont="1" applyFill="1" applyAlignment="1">
      <alignment horizontal="left"/>
    </xf>
    <xf numFmtId="0" fontId="27" fillId="0" borderId="0" xfId="59" applyNumberFormat="1" applyFont="1" applyFill="1" applyBorder="1" applyAlignment="1" applyProtection="1">
      <alignment horizontal="justify" vertical="center" wrapText="1"/>
      <protection hidden="1"/>
    </xf>
    <xf numFmtId="0" fontId="28" fillId="0" borderId="0" xfId="0" applyFont="1" applyFill="1" applyAlignment="1">
      <alignment horizontal="justify"/>
    </xf>
    <xf numFmtId="0" fontId="27" fillId="0" borderId="0" xfId="56" applyNumberFormat="1" applyFont="1" applyFill="1" applyBorder="1" applyAlignment="1">
      <alignment horizontal="justify"/>
      <protection/>
    </xf>
    <xf numFmtId="166" fontId="27" fillId="0" borderId="0" xfId="42" applyNumberFormat="1" applyFont="1" applyFill="1" applyBorder="1" applyAlignment="1">
      <alignment horizontal="justify"/>
    </xf>
    <xf numFmtId="0" fontId="32" fillId="0" borderId="0" xfId="0" applyFont="1" applyFill="1" applyAlignment="1">
      <alignment/>
    </xf>
    <xf numFmtId="0" fontId="29" fillId="0" borderId="0" xfId="0" applyFont="1" applyFill="1" applyAlignment="1">
      <alignment/>
    </xf>
    <xf numFmtId="38" fontId="28" fillId="0" borderId="0" xfId="56" applyNumberFormat="1" applyFont="1" applyFill="1" applyBorder="1" applyAlignment="1">
      <alignment horizontal="left"/>
      <protection/>
    </xf>
    <xf numFmtId="166" fontId="29" fillId="0" borderId="0" xfId="42" applyNumberFormat="1" applyFont="1" applyFill="1" applyBorder="1" applyAlignment="1">
      <alignment/>
    </xf>
    <xf numFmtId="0" fontId="6" fillId="0" borderId="0" xfId="59" applyFont="1" applyFill="1" applyBorder="1" applyAlignment="1" applyProtection="1">
      <alignment vertical="top"/>
      <protection hidden="1"/>
    </xf>
    <xf numFmtId="0" fontId="6" fillId="0" borderId="0" xfId="59" applyNumberFormat="1" applyFont="1" applyFill="1" applyBorder="1" applyAlignment="1" applyProtection="1">
      <alignment vertical="top"/>
      <protection hidden="1"/>
    </xf>
    <xf numFmtId="0" fontId="9" fillId="0" borderId="0" xfId="59" applyNumberFormat="1" applyFont="1" applyFill="1" applyBorder="1" applyAlignment="1" applyProtection="1">
      <alignment vertical="top"/>
      <protection hidden="1"/>
    </xf>
    <xf numFmtId="38" fontId="6" fillId="0" borderId="0" xfId="59" applyNumberFormat="1" applyFont="1" applyFill="1" applyBorder="1" applyAlignment="1" applyProtection="1">
      <alignment horizontal="right" vertical="top"/>
      <protection hidden="1"/>
    </xf>
    <xf numFmtId="0" fontId="9" fillId="0" borderId="0" xfId="59" applyNumberFormat="1" applyFont="1" applyBorder="1" applyAlignment="1" applyProtection="1">
      <alignment vertical="top"/>
      <protection hidden="1"/>
    </xf>
    <xf numFmtId="3" fontId="6" fillId="0" borderId="0" xfId="59" applyNumberFormat="1" applyFont="1" applyFill="1" applyBorder="1" applyAlignment="1" applyProtection="1">
      <alignment vertical="top"/>
      <protection hidden="1"/>
    </xf>
    <xf numFmtId="0" fontId="6" fillId="0" borderId="0" xfId="59" applyNumberFormat="1" applyFont="1" applyFill="1" applyBorder="1" applyAlignment="1" applyProtection="1">
      <alignment horizontal="right" vertical="top"/>
      <protection hidden="1"/>
    </xf>
    <xf numFmtId="0" fontId="6" fillId="34" borderId="0" xfId="59" applyNumberFormat="1" applyFont="1" applyFill="1" applyBorder="1" applyAlignment="1" applyProtection="1">
      <alignment horizontal="centerContinuous" vertical="top"/>
      <protection hidden="1"/>
    </xf>
    <xf numFmtId="0" fontId="9" fillId="34" borderId="0" xfId="59" applyNumberFormat="1" applyFont="1" applyFill="1" applyBorder="1" applyAlignment="1" applyProtection="1">
      <alignment horizontal="centerContinuous" vertical="top"/>
      <protection hidden="1"/>
    </xf>
    <xf numFmtId="0" fontId="9" fillId="0" borderId="0" xfId="59" applyNumberFormat="1" applyFont="1" applyFill="1" applyBorder="1" applyAlignment="1" applyProtection="1">
      <alignment horizontal="centerContinuous" vertical="top"/>
      <protection hidden="1"/>
    </xf>
    <xf numFmtId="3" fontId="9" fillId="0" borderId="0" xfId="59" applyNumberFormat="1" applyFont="1" applyFill="1" applyBorder="1" applyAlignment="1" applyProtection="1">
      <alignment vertical="top"/>
      <protection hidden="1"/>
    </xf>
    <xf numFmtId="38" fontId="9" fillId="0" borderId="0" xfId="59" applyNumberFormat="1" applyFont="1" applyFill="1" applyBorder="1" applyAlignment="1" applyProtection="1">
      <alignment horizontal="right" vertical="top"/>
      <protection hidden="1"/>
    </xf>
    <xf numFmtId="0" fontId="9" fillId="0" borderId="0" xfId="59" applyNumberFormat="1" applyFont="1" applyFill="1" applyBorder="1" applyAlignment="1" applyProtection="1">
      <alignment horizontal="right" vertical="top"/>
      <protection hidden="1"/>
    </xf>
    <xf numFmtId="0" fontId="6" fillId="0" borderId="22" xfId="59" applyNumberFormat="1" applyFont="1" applyFill="1" applyBorder="1" applyAlignment="1" applyProtection="1">
      <alignment vertical="top"/>
      <protection hidden="1"/>
    </xf>
    <xf numFmtId="0" fontId="9" fillId="0" borderId="22" xfId="59" applyNumberFormat="1" applyFont="1" applyFill="1" applyBorder="1" applyAlignment="1" applyProtection="1">
      <alignment vertical="top"/>
      <protection hidden="1"/>
    </xf>
    <xf numFmtId="0" fontId="9" fillId="34" borderId="0" xfId="59" applyNumberFormat="1" applyFont="1" applyFill="1" applyBorder="1" applyAlignment="1" applyProtection="1">
      <alignment vertical="top"/>
      <protection hidden="1"/>
    </xf>
    <xf numFmtId="0" fontId="6" fillId="0" borderId="0" xfId="56" applyNumberFormat="1" applyFont="1" applyFill="1" applyAlignment="1">
      <alignment horizontal="left" vertical="top"/>
      <protection/>
    </xf>
    <xf numFmtId="0" fontId="6" fillId="0" borderId="0" xfId="56" applyNumberFormat="1" applyFont="1" applyFill="1" applyAlignment="1">
      <alignment vertical="top"/>
      <protection/>
    </xf>
    <xf numFmtId="167" fontId="9" fillId="0" borderId="0" xfId="56" applyNumberFormat="1" applyFont="1" applyFill="1" applyAlignment="1">
      <alignment vertical="top"/>
      <protection/>
    </xf>
    <xf numFmtId="0" fontId="9" fillId="0" borderId="0" xfId="56" applyNumberFormat="1" applyFont="1" applyAlignment="1">
      <alignment vertical="top"/>
      <protection/>
    </xf>
    <xf numFmtId="0" fontId="6" fillId="0" borderId="0" xfId="0" applyFont="1" applyAlignment="1">
      <alignment vertical="top"/>
    </xf>
    <xf numFmtId="0" fontId="9" fillId="34" borderId="0" xfId="56" applyNumberFormat="1" applyFont="1" applyFill="1" applyAlignment="1">
      <alignment vertical="top"/>
      <protection/>
    </xf>
    <xf numFmtId="0" fontId="34" fillId="0" borderId="0" xfId="56" applyNumberFormat="1" applyFont="1" applyFill="1" applyAlignment="1">
      <alignment vertical="top"/>
      <protection/>
    </xf>
    <xf numFmtId="167" fontId="9" fillId="0" borderId="0" xfId="56" applyNumberFormat="1" applyFont="1" applyFill="1" applyAlignment="1">
      <alignment horizontal="right" vertical="top"/>
      <protection/>
    </xf>
    <xf numFmtId="14" fontId="9" fillId="0" borderId="0" xfId="56" applyNumberFormat="1" applyFont="1" applyFill="1" applyAlignment="1" quotePrefix="1">
      <alignment horizontal="right" vertical="top"/>
      <protection/>
    </xf>
    <xf numFmtId="0" fontId="9" fillId="0" borderId="0" xfId="56" applyNumberFormat="1" applyFont="1" applyFill="1" applyAlignment="1" quotePrefix="1">
      <alignment horizontal="center" vertical="top"/>
      <protection/>
    </xf>
    <xf numFmtId="0" fontId="9" fillId="0" borderId="22" xfId="56" applyNumberFormat="1" applyFont="1" applyFill="1" applyBorder="1" applyAlignment="1">
      <alignment horizontal="right" vertical="top"/>
      <protection/>
    </xf>
    <xf numFmtId="0" fontId="9" fillId="0" borderId="0" xfId="56" applyNumberFormat="1" applyFont="1" applyFill="1" applyBorder="1" applyAlignment="1">
      <alignment vertical="top"/>
      <protection/>
    </xf>
    <xf numFmtId="0" fontId="9" fillId="0" borderId="0" xfId="56" applyNumberFormat="1" applyFont="1" applyFill="1" applyAlignment="1">
      <alignment horizontal="right" vertical="top"/>
      <protection/>
    </xf>
    <xf numFmtId="41" fontId="9" fillId="0" borderId="0" xfId="56" applyNumberFormat="1" applyFont="1" applyFill="1" applyBorder="1" applyAlignment="1">
      <alignment vertical="top"/>
      <protection/>
    </xf>
    <xf numFmtId="37" fontId="9" fillId="0" borderId="0" xfId="56" applyNumberFormat="1" applyFont="1" applyFill="1" applyBorder="1" applyAlignment="1">
      <alignment vertical="top"/>
      <protection/>
    </xf>
    <xf numFmtId="41" fontId="9" fillId="0" borderId="0" xfId="56" applyNumberFormat="1" applyFont="1" applyFill="1" applyAlignment="1">
      <alignment vertical="top"/>
      <protection/>
    </xf>
    <xf numFmtId="37" fontId="9" fillId="0" borderId="0" xfId="56" applyNumberFormat="1" applyFont="1" applyFill="1" applyAlignment="1">
      <alignment vertical="top"/>
      <protection/>
    </xf>
    <xf numFmtId="41" fontId="9" fillId="0" borderId="0" xfId="56" applyNumberFormat="1" applyFont="1" applyFill="1" applyBorder="1" applyAlignment="1">
      <alignment vertical="center"/>
      <protection/>
    </xf>
    <xf numFmtId="41" fontId="11" fillId="0" borderId="0" xfId="56" applyNumberFormat="1" applyFont="1" applyFill="1" applyBorder="1" applyAlignment="1">
      <alignment vertical="top"/>
      <protection/>
    </xf>
    <xf numFmtId="37" fontId="6" fillId="0" borderId="0" xfId="56" applyNumberFormat="1" applyFont="1" applyFill="1" applyBorder="1" applyAlignment="1">
      <alignment vertical="top"/>
      <protection/>
    </xf>
    <xf numFmtId="38" fontId="9" fillId="34" borderId="0" xfId="56" applyNumberFormat="1" applyFont="1" applyFill="1" applyAlignment="1">
      <alignment vertical="top"/>
      <protection/>
    </xf>
    <xf numFmtId="0" fontId="6" fillId="0" borderId="0" xfId="0" applyFont="1" applyAlignment="1">
      <alignment/>
    </xf>
    <xf numFmtId="0" fontId="9" fillId="0" borderId="0" xfId="56" applyNumberFormat="1" applyFont="1" applyFill="1" applyBorder="1" applyAlignment="1">
      <alignment horizontal="right" vertical="top"/>
      <protection/>
    </xf>
    <xf numFmtId="0" fontId="9" fillId="0" borderId="22" xfId="56" applyNumberFormat="1" applyFont="1" applyFill="1" applyBorder="1" applyAlignment="1">
      <alignment vertical="top"/>
      <protection/>
    </xf>
    <xf numFmtId="0" fontId="9" fillId="0" borderId="0" xfId="0" applyFont="1" applyAlignment="1">
      <alignment vertical="top"/>
    </xf>
    <xf numFmtId="0" fontId="9" fillId="0" borderId="0" xfId="56" applyNumberFormat="1" applyFont="1" applyBorder="1" applyAlignment="1">
      <alignment horizontal="right" vertical="top"/>
      <protection/>
    </xf>
    <xf numFmtId="37" fontId="9" fillId="0" borderId="0" xfId="56" applyNumberFormat="1" applyFont="1" applyFill="1" applyAlignment="1">
      <alignment horizontal="right" vertical="top"/>
      <protection/>
    </xf>
    <xf numFmtId="44" fontId="9" fillId="0" borderId="0" xfId="44" applyFont="1" applyFill="1" applyAlignment="1">
      <alignment vertical="top"/>
    </xf>
    <xf numFmtId="0" fontId="35" fillId="0" borderId="0" xfId="0" applyFont="1" applyAlignment="1">
      <alignment/>
    </xf>
    <xf numFmtId="14" fontId="9" fillId="0" borderId="0" xfId="56" applyNumberFormat="1" applyFont="1" applyFill="1" applyBorder="1" applyAlignment="1" quotePrefix="1">
      <alignment horizontal="right" vertical="top"/>
      <protection/>
    </xf>
    <xf numFmtId="0" fontId="36" fillId="0" borderId="0" xfId="56" applyNumberFormat="1" applyFont="1" applyFill="1" applyAlignment="1">
      <alignment vertical="top"/>
      <protection/>
    </xf>
    <xf numFmtId="0" fontId="9" fillId="0" borderId="0" xfId="57" applyNumberFormat="1" applyFont="1" applyFill="1" applyAlignment="1">
      <alignment vertical="top"/>
      <protection/>
    </xf>
    <xf numFmtId="0" fontId="9" fillId="0" borderId="0" xfId="56" applyNumberFormat="1" applyFont="1" applyFill="1" applyBorder="1" applyAlignment="1" quotePrefix="1">
      <alignment horizontal="right" vertical="top"/>
      <protection/>
    </xf>
    <xf numFmtId="0" fontId="9" fillId="0" borderId="0" xfId="56" applyNumberFormat="1" applyFont="1" applyBorder="1" applyAlignment="1">
      <alignment vertical="top"/>
      <protection/>
    </xf>
    <xf numFmtId="0" fontId="9" fillId="0" borderId="22" xfId="56" applyNumberFormat="1" applyFont="1" applyFill="1" applyBorder="1" applyAlignment="1" quotePrefix="1">
      <alignment horizontal="right" vertical="top"/>
      <protection/>
    </xf>
    <xf numFmtId="41" fontId="9" fillId="0" borderId="0" xfId="57" applyNumberFormat="1" applyFont="1" applyFill="1" applyBorder="1" applyAlignment="1">
      <alignment horizontal="right" vertical="top"/>
      <protection/>
    </xf>
    <xf numFmtId="0" fontId="9" fillId="0" borderId="0" xfId="56" applyNumberFormat="1" applyFont="1" applyFill="1" applyBorder="1" applyAlignment="1" quotePrefix="1">
      <alignment horizontal="center" vertical="top"/>
      <protection/>
    </xf>
    <xf numFmtId="41" fontId="9" fillId="0" borderId="0" xfId="56" applyNumberFormat="1" applyFont="1" applyFill="1" applyBorder="1" applyAlignment="1">
      <alignment horizontal="right" vertical="top"/>
      <protection/>
    </xf>
    <xf numFmtId="0" fontId="6" fillId="0" borderId="0" xfId="57" applyNumberFormat="1" applyFont="1" applyFill="1" applyAlignment="1">
      <alignment vertical="top"/>
      <protection/>
    </xf>
    <xf numFmtId="0" fontId="11" fillId="0" borderId="0" xfId="56" applyNumberFormat="1" applyFont="1" applyFill="1" applyAlignment="1">
      <alignment horizontal="right" vertical="top"/>
      <protection/>
    </xf>
    <xf numFmtId="0" fontId="11" fillId="0" borderId="0" xfId="0" applyFont="1" applyAlignment="1">
      <alignment horizontal="right"/>
    </xf>
    <xf numFmtId="0" fontId="9" fillId="0" borderId="0" xfId="57" applyNumberFormat="1" applyFont="1" applyFill="1" applyBorder="1" applyAlignment="1">
      <alignment vertical="top"/>
      <protection/>
    </xf>
    <xf numFmtId="0" fontId="6" fillId="0" borderId="0" xfId="56" applyNumberFormat="1" applyFont="1" applyFill="1" applyBorder="1" applyAlignment="1">
      <alignment horizontal="center" vertical="top"/>
      <protection/>
    </xf>
    <xf numFmtId="0" fontId="9" fillId="34" borderId="0" xfId="56" applyNumberFormat="1" applyFont="1" applyFill="1" applyBorder="1" applyAlignment="1">
      <alignment vertical="top"/>
      <protection/>
    </xf>
    <xf numFmtId="0" fontId="4" fillId="0" borderId="22" xfId="58" applyNumberFormat="1" applyFont="1" applyFill="1" applyBorder="1" applyAlignment="1">
      <alignment vertical="top"/>
      <protection/>
    </xf>
    <xf numFmtId="0" fontId="9" fillId="0" borderId="22" xfId="57" applyNumberFormat="1" applyFont="1" applyFill="1" applyBorder="1" applyAlignment="1">
      <alignment vertical="top"/>
      <protection/>
    </xf>
    <xf numFmtId="0" fontId="9" fillId="0" borderId="22" xfId="56" applyNumberFormat="1" applyFont="1" applyBorder="1" applyAlignment="1">
      <alignment vertical="top"/>
      <protection/>
    </xf>
    <xf numFmtId="0" fontId="9" fillId="0" borderId="0" xfId="56" applyNumberFormat="1" applyFont="1" applyFill="1" applyBorder="1" applyAlignment="1">
      <alignment horizontal="center" vertical="top"/>
      <protection/>
    </xf>
    <xf numFmtId="0" fontId="9" fillId="0" borderId="0" xfId="56" applyNumberFormat="1" applyFont="1" applyFill="1" applyBorder="1" applyAlignment="1">
      <alignment vertical="top" shrinkToFit="1"/>
      <protection/>
    </xf>
    <xf numFmtId="0" fontId="4" fillId="0" borderId="0" xfId="58" applyNumberFormat="1" applyFont="1" applyFill="1" applyBorder="1" applyAlignment="1">
      <alignment vertical="top"/>
      <protection/>
    </xf>
    <xf numFmtId="0" fontId="7" fillId="0" borderId="0" xfId="58" applyNumberFormat="1" applyFont="1" applyFill="1" applyAlignment="1">
      <alignment vertical="top"/>
      <protection/>
    </xf>
    <xf numFmtId="41" fontId="9" fillId="0" borderId="0" xfId="57" applyNumberFormat="1" applyFont="1" applyFill="1" applyBorder="1" applyAlignment="1">
      <alignment vertical="top" shrinkToFit="1"/>
      <protection/>
    </xf>
    <xf numFmtId="3" fontId="6" fillId="0" borderId="0" xfId="56" applyNumberFormat="1" applyFont="1" applyFill="1" applyAlignment="1">
      <alignment vertical="top" shrinkToFit="1"/>
      <protection/>
    </xf>
    <xf numFmtId="41" fontId="9" fillId="34" borderId="0" xfId="56" applyNumberFormat="1" applyFont="1" applyFill="1" applyAlignment="1">
      <alignment vertical="top"/>
      <protection/>
    </xf>
    <xf numFmtId="41" fontId="9" fillId="0" borderId="0" xfId="56" applyNumberFormat="1" applyFont="1" applyFill="1" applyAlignment="1">
      <alignment horizontal="right" vertical="center"/>
      <protection/>
    </xf>
    <xf numFmtId="3" fontId="9" fillId="0" borderId="0" xfId="57" applyNumberFormat="1" applyFont="1" applyFill="1" applyAlignment="1">
      <alignment vertical="top" shrinkToFit="1"/>
      <protection/>
    </xf>
    <xf numFmtId="0" fontId="8" fillId="0" borderId="0" xfId="58" applyNumberFormat="1" applyFont="1" applyFill="1" applyAlignment="1">
      <alignment vertical="top"/>
      <protection/>
    </xf>
    <xf numFmtId="41" fontId="11" fillId="0" borderId="0" xfId="57" applyNumberFormat="1" applyFont="1" applyFill="1" applyAlignment="1">
      <alignment vertical="top" shrinkToFit="1"/>
      <protection/>
    </xf>
    <xf numFmtId="41" fontId="11" fillId="0" borderId="0" xfId="56" applyNumberFormat="1" applyFont="1" applyFill="1" applyAlignment="1">
      <alignment vertical="top" shrinkToFit="1"/>
      <protection/>
    </xf>
    <xf numFmtId="3" fontId="11" fillId="0" borderId="0" xfId="57" applyNumberFormat="1" applyFont="1" applyFill="1" applyAlignment="1">
      <alignment vertical="top" shrinkToFit="1"/>
      <protection/>
    </xf>
    <xf numFmtId="3" fontId="11" fillId="0" borderId="0" xfId="56" applyNumberFormat="1" applyFont="1" applyFill="1" applyAlignment="1">
      <alignment vertical="top" shrinkToFit="1"/>
      <protection/>
    </xf>
    <xf numFmtId="0" fontId="8" fillId="0" borderId="0" xfId="0" applyFont="1" applyAlignment="1">
      <alignment/>
    </xf>
    <xf numFmtId="0" fontId="8" fillId="0" borderId="0" xfId="58" applyNumberFormat="1" applyFont="1" applyFill="1" applyAlignment="1" quotePrefix="1">
      <alignment vertical="top"/>
      <protection/>
    </xf>
    <xf numFmtId="0" fontId="7" fillId="0" borderId="24" xfId="58" applyNumberFormat="1" applyFont="1" applyFill="1" applyBorder="1" applyAlignment="1">
      <alignment vertical="top"/>
      <protection/>
    </xf>
    <xf numFmtId="0" fontId="9" fillId="0" borderId="24" xfId="57" applyNumberFormat="1" applyFont="1" applyFill="1" applyBorder="1" applyAlignment="1">
      <alignment vertical="top"/>
      <protection/>
    </xf>
    <xf numFmtId="3" fontId="6" fillId="0" borderId="0" xfId="57" applyNumberFormat="1" applyFont="1" applyFill="1" applyAlignment="1">
      <alignment vertical="top" shrinkToFit="1"/>
      <protection/>
    </xf>
    <xf numFmtId="0" fontId="7" fillId="0" borderId="0" xfId="58" applyNumberFormat="1" applyFont="1" applyFill="1" applyBorder="1" applyAlignment="1">
      <alignment vertical="top"/>
      <protection/>
    </xf>
    <xf numFmtId="41" fontId="6" fillId="0" borderId="0" xfId="57" applyNumberFormat="1" applyFont="1" applyFill="1" applyBorder="1" applyAlignment="1">
      <alignment vertical="top" shrinkToFit="1"/>
      <protection/>
    </xf>
    <xf numFmtId="0" fontId="6" fillId="0" borderId="0" xfId="56" applyNumberFormat="1" applyFont="1" applyFill="1" applyAlignment="1">
      <alignment horizontal="left" vertical="center"/>
      <protection/>
    </xf>
    <xf numFmtId="0" fontId="4" fillId="0" borderId="0" xfId="58" applyNumberFormat="1" applyFont="1" applyFill="1" applyBorder="1" applyAlignment="1">
      <alignment vertical="center"/>
      <protection/>
    </xf>
    <xf numFmtId="0" fontId="9" fillId="0" borderId="0" xfId="57" applyNumberFormat="1" applyFont="1" applyFill="1" applyBorder="1" applyAlignment="1">
      <alignment vertical="center"/>
      <protection/>
    </xf>
    <xf numFmtId="41" fontId="9" fillId="0" borderId="0" xfId="57" applyNumberFormat="1" applyFont="1" applyFill="1" applyBorder="1" applyAlignment="1">
      <alignment vertical="center" shrinkToFit="1"/>
      <protection/>
    </xf>
    <xf numFmtId="0" fontId="9" fillId="0" borderId="0" xfId="56" applyNumberFormat="1" applyFont="1" applyFill="1" applyAlignment="1">
      <alignment vertical="center"/>
      <protection/>
    </xf>
    <xf numFmtId="0" fontId="9" fillId="0" borderId="0" xfId="57" applyNumberFormat="1" applyFont="1" applyFill="1" applyBorder="1" applyAlignment="1">
      <alignment vertical="center" shrinkToFit="1"/>
      <protection/>
    </xf>
    <xf numFmtId="0" fontId="9" fillId="0" borderId="0" xfId="56" applyNumberFormat="1" applyFont="1" applyFill="1" applyBorder="1" applyAlignment="1">
      <alignment vertical="center" shrinkToFit="1"/>
      <protection/>
    </xf>
    <xf numFmtId="0" fontId="9" fillId="34" borderId="0" xfId="56" applyNumberFormat="1" applyFont="1" applyFill="1" applyBorder="1" applyAlignment="1">
      <alignment vertical="center"/>
      <protection/>
    </xf>
    <xf numFmtId="0" fontId="9" fillId="0" borderId="0" xfId="56" applyNumberFormat="1" applyFont="1" applyFill="1" applyBorder="1" applyAlignment="1">
      <alignment vertical="center"/>
      <protection/>
    </xf>
    <xf numFmtId="0" fontId="9" fillId="0" borderId="0" xfId="56" applyNumberFormat="1" applyFont="1" applyBorder="1" applyAlignment="1">
      <alignment vertical="center"/>
      <protection/>
    </xf>
    <xf numFmtId="0" fontId="9" fillId="0" borderId="0" xfId="58" applyNumberFormat="1" applyFont="1" applyFill="1" applyBorder="1" applyAlignment="1">
      <alignment vertical="top"/>
      <protection/>
    </xf>
    <xf numFmtId="0" fontId="9" fillId="0" borderId="0" xfId="58" applyNumberFormat="1" applyFont="1" applyFill="1" applyAlignment="1">
      <alignment vertical="top"/>
      <protection/>
    </xf>
    <xf numFmtId="0" fontId="11" fillId="0" borderId="0" xfId="0" applyFont="1" applyAlignment="1" quotePrefix="1">
      <alignment/>
    </xf>
    <xf numFmtId="41" fontId="39" fillId="32" borderId="0" xfId="56" applyNumberFormat="1" applyFont="1" applyFill="1" applyAlignment="1">
      <alignment vertical="top"/>
      <protection/>
    </xf>
    <xf numFmtId="0" fontId="11" fillId="0" borderId="0" xfId="57" applyNumberFormat="1" applyFont="1" applyFill="1" applyAlignment="1">
      <alignment vertical="top"/>
      <protection/>
    </xf>
    <xf numFmtId="0" fontId="11" fillId="0" borderId="0" xfId="58" applyNumberFormat="1" applyFont="1" applyFill="1" applyAlignment="1" quotePrefix="1">
      <alignment vertical="top"/>
      <protection/>
    </xf>
    <xf numFmtId="3" fontId="34" fillId="0" borderId="0" xfId="56" applyNumberFormat="1" applyFont="1" applyFill="1" applyAlignment="1">
      <alignment vertical="top" shrinkToFit="1"/>
      <protection/>
    </xf>
    <xf numFmtId="41" fontId="6" fillId="0" borderId="0" xfId="56" applyNumberFormat="1" applyFont="1" applyFill="1" applyBorder="1" applyAlignment="1">
      <alignment vertical="top" shrinkToFit="1"/>
      <protection/>
    </xf>
    <xf numFmtId="0" fontId="6" fillId="0" borderId="0" xfId="56" applyNumberFormat="1" applyFont="1" applyFill="1" applyBorder="1" applyAlignment="1">
      <alignment horizontal="left" vertical="top"/>
      <protection/>
    </xf>
    <xf numFmtId="41" fontId="9" fillId="0" borderId="0" xfId="56" applyNumberFormat="1" applyFont="1" applyFill="1" applyBorder="1" applyAlignment="1">
      <alignment vertical="top" shrinkToFit="1"/>
      <protection/>
    </xf>
    <xf numFmtId="3" fontId="6" fillId="0" borderId="0" xfId="56" applyNumberFormat="1" applyFont="1" applyFill="1" applyBorder="1" applyAlignment="1">
      <alignment vertical="top" shrinkToFit="1"/>
      <protection/>
    </xf>
    <xf numFmtId="3" fontId="9" fillId="0" borderId="0" xfId="57" applyNumberFormat="1" applyFont="1" applyFill="1" applyBorder="1" applyAlignment="1">
      <alignment vertical="top" shrinkToFit="1"/>
      <protection/>
    </xf>
    <xf numFmtId="3" fontId="9" fillId="0" borderId="0" xfId="56" applyNumberFormat="1" applyFont="1" applyFill="1" applyBorder="1" applyAlignment="1">
      <alignment vertical="top" shrinkToFit="1"/>
      <protection/>
    </xf>
    <xf numFmtId="0" fontId="9" fillId="0" borderId="0" xfId="0" applyFont="1" applyFill="1" applyAlignment="1">
      <alignment/>
    </xf>
    <xf numFmtId="0" fontId="7" fillId="0" borderId="0" xfId="0" applyFont="1" applyAlignment="1">
      <alignment/>
    </xf>
    <xf numFmtId="0" fontId="31" fillId="0" borderId="0" xfId="56" applyNumberFormat="1" applyFont="1" applyFill="1" applyAlignment="1">
      <alignment horizontal="left" vertical="top"/>
      <protection/>
    </xf>
    <xf numFmtId="0" fontId="39" fillId="0" borderId="0" xfId="56" applyNumberFormat="1" applyFont="1" applyAlignment="1">
      <alignment vertical="top"/>
      <protection/>
    </xf>
    <xf numFmtId="0" fontId="9" fillId="0" borderId="0" xfId="0" applyFont="1" applyFill="1" applyAlignment="1">
      <alignment horizontal="justify" wrapText="1"/>
    </xf>
    <xf numFmtId="0" fontId="39" fillId="0" borderId="0" xfId="0" applyFont="1" applyAlignment="1">
      <alignment/>
    </xf>
    <xf numFmtId="0" fontId="39" fillId="0" borderId="0" xfId="57" applyNumberFormat="1" applyFont="1" applyFill="1" applyAlignment="1">
      <alignment vertical="top"/>
      <protection/>
    </xf>
    <xf numFmtId="0" fontId="39" fillId="0" borderId="0" xfId="56" applyNumberFormat="1" applyFont="1" applyFill="1" applyAlignment="1">
      <alignment vertical="top"/>
      <protection/>
    </xf>
    <xf numFmtId="37" fontId="39" fillId="0" borderId="0" xfId="56" applyNumberFormat="1" applyFont="1" applyFill="1" applyBorder="1" applyAlignment="1">
      <alignment vertical="top"/>
      <protection/>
    </xf>
    <xf numFmtId="0" fontId="39" fillId="34" borderId="0" xfId="56" applyNumberFormat="1" applyFont="1" applyFill="1" applyAlignment="1">
      <alignment vertical="top"/>
      <protection/>
    </xf>
    <xf numFmtId="14" fontId="9" fillId="0" borderId="0" xfId="56" applyNumberFormat="1" applyFont="1" applyFill="1" applyAlignment="1" quotePrefix="1">
      <alignment/>
      <protection/>
    </xf>
    <xf numFmtId="0" fontId="9" fillId="0" borderId="0" xfId="0" applyFont="1" applyAlignment="1" quotePrefix="1">
      <alignment/>
    </xf>
    <xf numFmtId="0" fontId="34" fillId="0" borderId="0" xfId="56" applyNumberFormat="1" applyFont="1" applyFill="1" applyBorder="1" applyAlignment="1">
      <alignment vertical="top"/>
      <protection/>
    </xf>
    <xf numFmtId="0" fontId="11" fillId="0" borderId="0" xfId="56" applyNumberFormat="1" applyFont="1" applyFill="1" applyAlignment="1">
      <alignment vertical="top"/>
      <protection/>
    </xf>
    <xf numFmtId="0" fontId="9" fillId="0" borderId="0" xfId="56" applyNumberFormat="1" applyFont="1" applyFill="1" applyBorder="1" applyAlignment="1">
      <alignment horizontal="left" vertical="top"/>
      <protection/>
    </xf>
    <xf numFmtId="0" fontId="34" fillId="0" borderId="0" xfId="56" applyNumberFormat="1" applyFont="1" applyFill="1" applyAlignment="1">
      <alignment horizontal="left" vertical="top"/>
      <protection/>
    </xf>
    <xf numFmtId="0" fontId="11" fillId="0" borderId="0" xfId="56" applyNumberFormat="1" applyFont="1" applyFill="1" applyAlignment="1" quotePrefix="1">
      <alignment horizontal="left" vertical="top"/>
      <protection/>
    </xf>
    <xf numFmtId="41" fontId="11" fillId="0" borderId="0" xfId="56" applyNumberFormat="1" applyFont="1" applyFill="1" applyAlignment="1">
      <alignment vertical="top"/>
      <protection/>
    </xf>
    <xf numFmtId="0" fontId="11" fillId="0" borderId="0" xfId="56" applyNumberFormat="1" applyFont="1" applyAlignment="1">
      <alignment vertical="top"/>
      <protection/>
    </xf>
    <xf numFmtId="0" fontId="11" fillId="0" borderId="0" xfId="56" applyNumberFormat="1" applyFont="1" applyFill="1" applyAlignment="1">
      <alignment horizontal="left" vertical="top"/>
      <protection/>
    </xf>
    <xf numFmtId="0" fontId="11" fillId="34" borderId="0" xfId="56" applyNumberFormat="1" applyFont="1" applyFill="1" applyAlignment="1">
      <alignment vertical="top"/>
      <protection/>
    </xf>
    <xf numFmtId="43" fontId="11" fillId="34" borderId="0" xfId="56" applyNumberFormat="1" applyFont="1" applyFill="1" applyAlignment="1">
      <alignment vertical="top"/>
      <protection/>
    </xf>
    <xf numFmtId="0" fontId="6" fillId="0" borderId="0" xfId="57" applyNumberFormat="1" applyFont="1" applyFill="1" applyBorder="1" applyAlignment="1">
      <alignment vertical="top"/>
      <protection/>
    </xf>
    <xf numFmtId="0" fontId="6" fillId="0" borderId="22" xfId="57" applyNumberFormat="1" applyFont="1" applyFill="1" applyBorder="1" applyAlignment="1">
      <alignment vertical="center"/>
      <protection/>
    </xf>
    <xf numFmtId="0" fontId="9" fillId="0" borderId="0" xfId="56" applyNumberFormat="1" applyFont="1" applyFill="1" applyAlignment="1">
      <alignment horizontal="center" vertical="top"/>
      <protection/>
    </xf>
    <xf numFmtId="0" fontId="9" fillId="0" borderId="24" xfId="56" applyNumberFormat="1" applyFont="1" applyFill="1" applyBorder="1" applyAlignment="1">
      <alignment horizontal="left" vertical="top"/>
      <protection/>
    </xf>
    <xf numFmtId="0" fontId="6" fillId="0" borderId="24" xfId="56" applyNumberFormat="1" applyFont="1" applyFill="1" applyBorder="1" applyAlignment="1">
      <alignment horizontal="left" vertical="top"/>
      <protection/>
    </xf>
    <xf numFmtId="0" fontId="9" fillId="0" borderId="24" xfId="56" applyNumberFormat="1" applyFont="1" applyFill="1" applyBorder="1" applyAlignment="1">
      <alignment vertical="top"/>
      <protection/>
    </xf>
    <xf numFmtId="0" fontId="9" fillId="0" borderId="24" xfId="56" applyNumberFormat="1" applyFont="1" applyBorder="1" applyAlignment="1">
      <alignment vertical="top"/>
      <protection/>
    </xf>
    <xf numFmtId="14" fontId="9" fillId="0" borderId="22" xfId="56" applyNumberFormat="1" applyFont="1" applyFill="1" applyBorder="1" applyAlignment="1" quotePrefix="1">
      <alignment horizontal="right" vertical="top"/>
      <protection/>
    </xf>
    <xf numFmtId="0" fontId="6" fillId="0" borderId="0" xfId="56" applyNumberFormat="1" applyFont="1" applyFill="1" applyAlignment="1" quotePrefix="1">
      <alignment horizontal="left" vertical="top"/>
      <protection/>
    </xf>
    <xf numFmtId="0" fontId="7" fillId="0" borderId="0" xfId="58" applyNumberFormat="1" applyFont="1" applyFill="1" applyBorder="1" applyAlignment="1">
      <alignment horizontal="center" vertical="top"/>
      <protection/>
    </xf>
    <xf numFmtId="0" fontId="6" fillId="0" borderId="0" xfId="56" applyNumberFormat="1" applyFont="1" applyAlignment="1">
      <alignment vertical="top"/>
      <protection/>
    </xf>
    <xf numFmtId="0" fontId="4" fillId="0" borderId="0" xfId="58" applyNumberFormat="1" applyFont="1" applyFill="1" applyBorder="1" applyAlignment="1" quotePrefix="1">
      <alignment horizontal="left" vertical="top"/>
      <protection/>
    </xf>
    <xf numFmtId="0" fontId="7" fillId="0" borderId="0" xfId="58" applyNumberFormat="1" applyFont="1" applyFill="1" applyBorder="1" applyAlignment="1" quotePrefix="1">
      <alignment horizontal="left" vertical="top"/>
      <protection/>
    </xf>
    <xf numFmtId="0" fontId="9" fillId="0" borderId="0" xfId="56" applyNumberFormat="1" applyFont="1" applyFill="1" applyAlignment="1" quotePrefix="1">
      <alignment vertical="top"/>
      <protection/>
    </xf>
    <xf numFmtId="14" fontId="9" fillId="0" borderId="0" xfId="56" applyNumberFormat="1" applyFont="1" applyFill="1" applyAlignment="1" quotePrefix="1">
      <alignment vertical="top"/>
      <protection/>
    </xf>
    <xf numFmtId="37" fontId="11" fillId="0" borderId="0" xfId="56" applyNumberFormat="1" applyFont="1" applyFill="1" applyAlignment="1">
      <alignment horizontal="right" vertical="top"/>
      <protection/>
    </xf>
    <xf numFmtId="0" fontId="11" fillId="0" borderId="0" xfId="56" applyNumberFormat="1" applyFont="1" applyBorder="1" applyAlignment="1">
      <alignment vertical="top"/>
      <protection/>
    </xf>
    <xf numFmtId="37" fontId="6" fillId="0" borderId="0" xfId="56" applyNumberFormat="1" applyFont="1" applyFill="1" applyBorder="1" applyAlignment="1">
      <alignment horizontal="right" vertical="top"/>
      <protection/>
    </xf>
    <xf numFmtId="37" fontId="9" fillId="0" borderId="0" xfId="57" applyNumberFormat="1" applyFont="1" applyFill="1" applyBorder="1" applyAlignment="1">
      <alignment vertical="top"/>
      <protection/>
    </xf>
    <xf numFmtId="37" fontId="9" fillId="0" borderId="0" xfId="57" applyNumberFormat="1" applyFont="1" applyFill="1" applyBorder="1" applyAlignment="1">
      <alignment vertical="top" shrinkToFit="1"/>
      <protection/>
    </xf>
    <xf numFmtId="37" fontId="9" fillId="0" borderId="0" xfId="56" applyNumberFormat="1" applyFont="1" applyFill="1" applyBorder="1" applyAlignment="1">
      <alignment vertical="top" shrinkToFit="1"/>
      <protection/>
    </xf>
    <xf numFmtId="0" fontId="9" fillId="0" borderId="0" xfId="56" applyNumberFormat="1" applyFont="1" applyFill="1" applyAlignment="1" quotePrefix="1">
      <alignment horizontal="left" vertical="top"/>
      <protection/>
    </xf>
    <xf numFmtId="0" fontId="11" fillId="0" borderId="0" xfId="56" applyNumberFormat="1" applyFont="1" applyFill="1" applyAlignment="1" quotePrefix="1">
      <alignment vertical="top"/>
      <protection/>
    </xf>
    <xf numFmtId="0" fontId="41" fillId="0" borderId="0" xfId="56" applyNumberFormat="1" applyFont="1" applyFill="1" applyAlignment="1">
      <alignment horizontal="left" vertical="top"/>
      <protection/>
    </xf>
    <xf numFmtId="0" fontId="9" fillId="0" borderId="0" xfId="0" applyFont="1" applyAlignment="1">
      <alignment horizontal="justify" vertical="justify" wrapText="1"/>
    </xf>
    <xf numFmtId="0" fontId="42" fillId="0" borderId="0" xfId="56" applyNumberFormat="1" applyFont="1" applyAlignment="1">
      <alignment vertical="top"/>
      <protection/>
    </xf>
    <xf numFmtId="0" fontId="42" fillId="0" borderId="0" xfId="56" applyNumberFormat="1" applyFont="1" applyFill="1" applyAlignment="1">
      <alignment vertical="top"/>
      <protection/>
    </xf>
    <xf numFmtId="0" fontId="42" fillId="34" borderId="0" xfId="56" applyNumberFormat="1" applyFont="1" applyFill="1" applyAlignment="1">
      <alignment vertical="top"/>
      <protection/>
    </xf>
    <xf numFmtId="0" fontId="9" fillId="0" borderId="0" xfId="56" applyNumberFormat="1" applyFont="1" applyAlignment="1">
      <alignment vertical="center"/>
      <protection/>
    </xf>
    <xf numFmtId="0" fontId="11" fillId="0" borderId="0" xfId="56" applyNumberFormat="1" applyFont="1" applyFill="1" applyAlignment="1">
      <alignment vertical="center"/>
      <protection/>
    </xf>
    <xf numFmtId="37" fontId="11" fillId="0" borderId="0" xfId="56" applyNumberFormat="1" applyFont="1" applyFill="1" applyBorder="1" applyAlignment="1">
      <alignment vertical="center"/>
      <protection/>
    </xf>
    <xf numFmtId="37" fontId="9" fillId="0" borderId="0" xfId="56" applyNumberFormat="1" applyFont="1" applyFill="1" applyBorder="1" applyAlignment="1">
      <alignment vertical="center"/>
      <protection/>
    </xf>
    <xf numFmtId="0" fontId="9" fillId="34" borderId="0" xfId="56" applyNumberFormat="1" applyFont="1" applyFill="1" applyAlignment="1">
      <alignment vertical="center"/>
      <protection/>
    </xf>
    <xf numFmtId="0" fontId="9" fillId="0" borderId="0" xfId="0" applyFont="1" applyAlignment="1">
      <alignment vertical="center"/>
    </xf>
    <xf numFmtId="0" fontId="9" fillId="0" borderId="0" xfId="56" applyNumberFormat="1" applyFont="1" applyFill="1" applyAlignment="1">
      <alignment horizontal="left" vertical="center"/>
      <protection/>
    </xf>
    <xf numFmtId="41" fontId="9" fillId="34" borderId="0" xfId="56" applyNumberFormat="1" applyFont="1" applyFill="1" applyAlignment="1">
      <alignment vertical="center"/>
      <protection/>
    </xf>
    <xf numFmtId="0" fontId="11" fillId="0" borderId="0" xfId="56" applyNumberFormat="1" applyFont="1" applyFill="1" applyBorder="1" applyAlignment="1">
      <alignment horizontal="right" vertical="top"/>
      <protection/>
    </xf>
    <xf numFmtId="41" fontId="11" fillId="34" borderId="0" xfId="56" applyNumberFormat="1" applyFont="1" applyFill="1" applyAlignment="1">
      <alignment vertical="top"/>
      <protection/>
    </xf>
    <xf numFmtId="41" fontId="9" fillId="0" borderId="0" xfId="56" applyNumberFormat="1" applyFont="1" applyFill="1" applyAlignment="1">
      <alignment vertical="center"/>
      <protection/>
    </xf>
    <xf numFmtId="41" fontId="6" fillId="0" borderId="0" xfId="56" applyNumberFormat="1" applyFont="1" applyFill="1" applyBorder="1" applyAlignment="1">
      <alignment horizontal="center" vertical="top"/>
      <protection/>
    </xf>
    <xf numFmtId="0" fontId="6" fillId="0" borderId="0" xfId="0" applyFont="1" applyAlignment="1">
      <alignment vertical="center"/>
    </xf>
    <xf numFmtId="41" fontId="19" fillId="0" borderId="0" xfId="56" applyNumberFormat="1" applyFont="1" applyFill="1" applyBorder="1" applyAlignment="1">
      <alignment vertical="top"/>
      <protection/>
    </xf>
    <xf numFmtId="0" fontId="43" fillId="0" borderId="0" xfId="0" applyFont="1" applyAlignment="1">
      <alignment/>
    </xf>
    <xf numFmtId="0" fontId="6" fillId="0" borderId="0" xfId="56" applyNumberFormat="1" applyFont="1" applyFill="1" applyAlignment="1">
      <alignment horizontal="right" vertical="top"/>
      <protection/>
    </xf>
    <xf numFmtId="0" fontId="6" fillId="34" borderId="0" xfId="56" applyNumberFormat="1" applyFont="1" applyFill="1" applyAlignment="1">
      <alignment vertical="top"/>
      <protection/>
    </xf>
    <xf numFmtId="0" fontId="6" fillId="0" borderId="22" xfId="56" applyNumberFormat="1" applyFont="1" applyFill="1" applyBorder="1" applyAlignment="1">
      <alignment horizontal="left" vertical="top"/>
      <protection/>
    </xf>
    <xf numFmtId="0" fontId="11" fillId="0" borderId="0" xfId="0" applyFont="1" applyAlignment="1">
      <alignment/>
    </xf>
    <xf numFmtId="0" fontId="6" fillId="0" borderId="0" xfId="56" applyNumberFormat="1" applyFont="1" applyFill="1" applyAlignment="1">
      <alignment horizontal="left" vertical="justify"/>
      <protection/>
    </xf>
    <xf numFmtId="0" fontId="9" fillId="0" borderId="0" xfId="56" applyNumberFormat="1" applyFont="1" applyFill="1" applyAlignment="1">
      <alignment horizontal="left" vertical="justify"/>
      <protection/>
    </xf>
    <xf numFmtId="0" fontId="9" fillId="0" borderId="0" xfId="56" applyNumberFormat="1" applyFont="1" applyFill="1" applyAlignment="1">
      <alignment vertical="justify"/>
      <protection/>
    </xf>
    <xf numFmtId="41" fontId="9" fillId="0" borderId="0" xfId="56" applyNumberFormat="1" applyFont="1" applyFill="1" applyBorder="1" applyAlignment="1">
      <alignment vertical="justify"/>
      <protection/>
    </xf>
    <xf numFmtId="0" fontId="9" fillId="0" borderId="0" xfId="56" applyNumberFormat="1" applyFont="1" applyAlignment="1">
      <alignment vertical="justify"/>
      <protection/>
    </xf>
    <xf numFmtId="37" fontId="9" fillId="0" borderId="0" xfId="56" applyNumberFormat="1" applyFont="1" applyFill="1" applyBorder="1" applyAlignment="1">
      <alignment vertical="justify"/>
      <protection/>
    </xf>
    <xf numFmtId="0" fontId="9" fillId="34" borderId="0" xfId="56" applyNumberFormat="1" applyFont="1" applyFill="1" applyAlignment="1">
      <alignment vertical="justify"/>
      <protection/>
    </xf>
    <xf numFmtId="0" fontId="6" fillId="0" borderId="0" xfId="0" applyFont="1" applyFill="1" applyAlignment="1">
      <alignment horizontal="left"/>
    </xf>
    <xf numFmtId="0" fontId="6" fillId="0" borderId="0" xfId="56" applyNumberFormat="1" applyFont="1" applyFill="1" applyBorder="1" applyAlignment="1">
      <alignment horizontal="left"/>
      <protection/>
    </xf>
    <xf numFmtId="38" fontId="6" fillId="0" borderId="0" xfId="0" applyNumberFormat="1" applyFont="1" applyFill="1" applyAlignment="1">
      <alignment horizontal="left"/>
    </xf>
    <xf numFmtId="166" fontId="20" fillId="0" borderId="0" xfId="42" applyNumberFormat="1" applyFont="1" applyFill="1" applyBorder="1" applyAlignment="1">
      <alignment/>
    </xf>
    <xf numFmtId="166" fontId="6" fillId="0" borderId="0" xfId="42" applyNumberFormat="1" applyFont="1" applyFill="1" applyBorder="1" applyAlignment="1">
      <alignment/>
    </xf>
    <xf numFmtId="0" fontId="9" fillId="0" borderId="0" xfId="56" applyNumberFormat="1" applyFont="1" applyFill="1" applyBorder="1" applyAlignment="1">
      <alignment/>
      <protection/>
    </xf>
    <xf numFmtId="0" fontId="44" fillId="0" borderId="0" xfId="0" applyFont="1" applyAlignment="1">
      <alignment/>
    </xf>
    <xf numFmtId="0" fontId="6" fillId="0" borderId="0" xfId="56" applyNumberFormat="1" applyFont="1" applyFill="1" applyBorder="1" applyAlignment="1" quotePrefix="1">
      <alignment vertical="top"/>
      <protection/>
    </xf>
    <xf numFmtId="0" fontId="6" fillId="0" borderId="0" xfId="56" applyNumberFormat="1" applyFont="1" applyFill="1" applyBorder="1" applyAlignment="1">
      <alignment horizontal="right" vertical="top"/>
      <protection/>
    </xf>
    <xf numFmtId="0" fontId="6" fillId="0" borderId="0" xfId="56" applyNumberFormat="1" applyFont="1" applyFill="1" applyBorder="1" applyAlignment="1" quotePrefix="1">
      <alignment horizontal="right" vertical="top"/>
      <protection/>
    </xf>
    <xf numFmtId="0" fontId="45" fillId="0" borderId="0" xfId="0" applyFont="1" applyAlignment="1">
      <alignment/>
    </xf>
    <xf numFmtId="0" fontId="46" fillId="34" borderId="0" xfId="56" applyNumberFormat="1" applyFont="1" applyFill="1" applyAlignment="1">
      <alignment vertical="top"/>
      <protection/>
    </xf>
    <xf numFmtId="3" fontId="9" fillId="0" borderId="0" xfId="0" applyNumberFormat="1" applyFont="1" applyFill="1" applyAlignment="1">
      <alignment/>
    </xf>
    <xf numFmtId="0" fontId="11" fillId="0" borderId="0" xfId="56" applyNumberFormat="1" applyFont="1" applyFill="1" applyAlignment="1">
      <alignment horizontal="center" vertical="top"/>
      <protection/>
    </xf>
    <xf numFmtId="0" fontId="2" fillId="0" borderId="0" xfId="0" applyFont="1" applyAlignment="1">
      <alignment horizontal="center"/>
    </xf>
    <xf numFmtId="3" fontId="4" fillId="0" borderId="10" xfId="0" applyNumberFormat="1" applyFont="1" applyBorder="1" applyAlignment="1">
      <alignment horizontal="center" vertical="center" wrapText="1"/>
    </xf>
    <xf numFmtId="3" fontId="4" fillId="0" borderId="10" xfId="0" applyNumberFormat="1" applyFont="1" applyBorder="1" applyAlignment="1">
      <alignment horizontal="left" vertical="center" wrapText="1"/>
    </xf>
    <xf numFmtId="49" fontId="12" fillId="0" borderId="0" xfId="0" applyNumberFormat="1" applyFont="1" applyAlignment="1">
      <alignment horizontal="center"/>
    </xf>
    <xf numFmtId="37" fontId="13" fillId="0" borderId="21" xfId="0" applyNumberFormat="1" applyFont="1" applyBorder="1" applyAlignment="1">
      <alignment horizontal="center"/>
    </xf>
    <xf numFmtId="37" fontId="12" fillId="0" borderId="0" xfId="0" applyNumberFormat="1" applyFont="1" applyAlignment="1">
      <alignment horizontal="center"/>
    </xf>
    <xf numFmtId="3" fontId="5" fillId="0" borderId="0" xfId="0" applyNumberFormat="1" applyFont="1" applyAlignment="1">
      <alignment horizontal="center" vertical="center"/>
    </xf>
    <xf numFmtId="3" fontId="4" fillId="0" borderId="0" xfId="0" applyNumberFormat="1" applyFont="1" applyAlignment="1">
      <alignment horizontal="center" vertical="center"/>
    </xf>
    <xf numFmtId="37" fontId="13" fillId="0" borderId="13" xfId="0" applyNumberFormat="1" applyFont="1" applyBorder="1" applyAlignment="1">
      <alignment horizontal="center"/>
    </xf>
    <xf numFmtId="3" fontId="6" fillId="0" borderId="0" xfId="56" applyNumberFormat="1" applyFont="1" applyFill="1" applyAlignment="1">
      <alignment horizontal="center" vertical="top"/>
      <protection/>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5" xfId="0" applyFont="1" applyFill="1" applyBorder="1" applyAlignment="1">
      <alignment horizontal="center"/>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6" fillId="0" borderId="0" xfId="0" applyFont="1" applyFill="1" applyAlignment="1">
      <alignment/>
    </xf>
    <xf numFmtId="0" fontId="15" fillId="0" borderId="0" xfId="59" applyFont="1" applyFill="1" applyBorder="1" applyAlignment="1" applyProtection="1">
      <alignment horizontal="center" vertical="top"/>
      <protection hidden="1"/>
    </xf>
    <xf numFmtId="0" fontId="16" fillId="0" borderId="0" xfId="0" applyFont="1" applyFill="1" applyAlignment="1">
      <alignment horizontal="center"/>
    </xf>
    <xf numFmtId="37" fontId="21" fillId="0" borderId="0" xfId="0" applyNumberFormat="1" applyFont="1" applyAlignment="1">
      <alignment horizontal="center"/>
    </xf>
    <xf numFmtId="49" fontId="21" fillId="0" borderId="0" xfId="0" applyNumberFormat="1" applyFont="1" applyAlignment="1">
      <alignment horizontal="center"/>
    </xf>
    <xf numFmtId="0" fontId="5" fillId="0" borderId="0" xfId="0" applyFont="1" applyAlignment="1">
      <alignment horizontal="center"/>
    </xf>
    <xf numFmtId="37" fontId="22" fillId="0" borderId="29" xfId="0" applyNumberFormat="1" applyFont="1" applyBorder="1" applyAlignment="1">
      <alignment horizontal="right" vertical="center" wrapText="1"/>
    </xf>
    <xf numFmtId="37" fontId="22" fillId="0" borderId="30" xfId="0" applyNumberFormat="1" applyFont="1" applyBorder="1" applyAlignment="1">
      <alignment horizontal="right"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49" fontId="21" fillId="0" borderId="0" xfId="0" applyNumberFormat="1" applyFont="1" applyAlignment="1">
      <alignment horizontal="left"/>
    </xf>
    <xf numFmtId="49" fontId="22" fillId="0" borderId="0" xfId="0" applyNumberFormat="1" applyFont="1" applyAlignment="1">
      <alignment horizontal="left"/>
    </xf>
    <xf numFmtId="37" fontId="22" fillId="0" borderId="0" xfId="0" applyNumberFormat="1" applyFont="1" applyAlignment="1">
      <alignment horizontal="center"/>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37" fontId="22" fillId="0" borderId="29" xfId="0" applyNumberFormat="1" applyFont="1" applyBorder="1" applyAlignment="1">
      <alignment horizontal="center" vertical="center" wrapText="1"/>
    </xf>
    <xf numFmtId="37" fontId="22" fillId="0" borderId="30" xfId="0" applyNumberFormat="1" applyFont="1" applyBorder="1" applyAlignment="1">
      <alignment horizontal="center" vertical="center" wrapText="1"/>
    </xf>
    <xf numFmtId="0" fontId="26" fillId="0" borderId="0" xfId="0" applyFont="1" applyAlignment="1">
      <alignment horizontal="center"/>
    </xf>
    <xf numFmtId="0" fontId="21" fillId="0" borderId="10" xfId="0" applyFont="1" applyBorder="1" applyAlignment="1">
      <alignment horizontal="center" vertical="center" wrapText="1"/>
    </xf>
    <xf numFmtId="0" fontId="27" fillId="0" borderId="0" xfId="59" applyNumberFormat="1" applyFont="1" applyFill="1" applyBorder="1" applyAlignment="1" applyProtection="1">
      <alignment horizontal="justify" wrapText="1"/>
      <protection hidden="1"/>
    </xf>
    <xf numFmtId="49" fontId="16" fillId="0" borderId="0" xfId="0" applyNumberFormat="1" applyFont="1" applyFill="1" applyBorder="1" applyAlignment="1">
      <alignment horizontal="center"/>
    </xf>
    <xf numFmtId="49" fontId="28" fillId="0" borderId="0" xfId="0" applyNumberFormat="1" applyFont="1" applyFill="1" applyBorder="1" applyAlignment="1">
      <alignment horizontal="center"/>
    </xf>
    <xf numFmtId="0" fontId="29" fillId="0" borderId="0" xfId="0" applyFont="1" applyFill="1" applyAlignment="1">
      <alignment horizontal="center"/>
    </xf>
    <xf numFmtId="0" fontId="28" fillId="0" borderId="0" xfId="0" applyFont="1" applyFill="1" applyAlignment="1">
      <alignment horizontal="center"/>
    </xf>
    <xf numFmtId="0" fontId="27" fillId="0" borderId="0" xfId="59" applyNumberFormat="1" applyFont="1" applyFill="1" applyBorder="1" applyAlignment="1" applyProtection="1">
      <alignment wrapText="1"/>
      <protection hidden="1"/>
    </xf>
    <xf numFmtId="0" fontId="28" fillId="0" borderId="0" xfId="59" applyNumberFormat="1" applyFont="1" applyFill="1" applyBorder="1" applyAlignment="1" applyProtection="1">
      <alignment horizontal="justify" wrapText="1"/>
      <protection hidden="1"/>
    </xf>
    <xf numFmtId="0" fontId="27" fillId="0" borderId="21" xfId="59" applyNumberFormat="1" applyFont="1" applyFill="1" applyBorder="1" applyAlignment="1" applyProtection="1">
      <alignment horizontal="justify" wrapText="1"/>
      <protection hidden="1"/>
    </xf>
    <xf numFmtId="0" fontId="27" fillId="0" borderId="0" xfId="59" applyNumberFormat="1" applyFont="1" applyFill="1" applyBorder="1" applyAlignment="1" applyProtection="1">
      <alignment horizontal="left" wrapText="1"/>
      <protection hidden="1"/>
    </xf>
    <xf numFmtId="166" fontId="28" fillId="0" borderId="0" xfId="42" applyNumberFormat="1" applyFont="1" applyFill="1" applyBorder="1" applyAlignment="1">
      <alignment horizontal="center"/>
    </xf>
    <xf numFmtId="0" fontId="9" fillId="0" borderId="22" xfId="56" applyNumberFormat="1" applyFont="1" applyFill="1" applyBorder="1" applyAlignment="1">
      <alignment horizontal="right" vertical="top"/>
      <protection/>
    </xf>
    <xf numFmtId="167" fontId="9" fillId="0" borderId="0" xfId="56" applyNumberFormat="1" applyFont="1" applyFill="1" applyAlignment="1">
      <alignment horizontal="right"/>
      <protection/>
    </xf>
    <xf numFmtId="167" fontId="9" fillId="0" borderId="0" xfId="56" applyNumberFormat="1" applyFont="1" applyFill="1" applyAlignment="1" quotePrefix="1">
      <alignment horizontal="right"/>
      <protection/>
    </xf>
    <xf numFmtId="0" fontId="9" fillId="0" borderId="0" xfId="56" applyNumberFormat="1" applyFont="1" applyFill="1" applyAlignment="1" quotePrefix="1">
      <alignment horizontal="right" vertical="top"/>
      <protection/>
    </xf>
    <xf numFmtId="14" fontId="9" fillId="0" borderId="0" xfId="56" applyNumberFormat="1" applyFont="1" applyFill="1" applyAlignment="1" quotePrefix="1">
      <alignment horizontal="right" vertical="top"/>
      <protection/>
    </xf>
    <xf numFmtId="41" fontId="9" fillId="0" borderId="0" xfId="56" applyNumberFormat="1" applyFont="1" applyFill="1" applyAlignment="1">
      <alignment vertical="top"/>
      <protection/>
    </xf>
    <xf numFmtId="37" fontId="9" fillId="0" borderId="0" xfId="56" applyNumberFormat="1" applyFont="1" applyFill="1" applyAlignment="1">
      <alignment vertical="top"/>
      <protection/>
    </xf>
    <xf numFmtId="41" fontId="9" fillId="0" borderId="0" xfId="56" applyNumberFormat="1" applyFont="1" applyFill="1" applyBorder="1" applyAlignment="1">
      <alignment vertical="top"/>
      <protection/>
    </xf>
    <xf numFmtId="37" fontId="9" fillId="0" borderId="21" xfId="56" applyNumberFormat="1" applyFont="1" applyFill="1" applyBorder="1" applyAlignment="1">
      <alignment vertical="top"/>
      <protection/>
    </xf>
    <xf numFmtId="41" fontId="6" fillId="0" borderId="24" xfId="56" applyNumberFormat="1" applyFont="1" applyFill="1" applyBorder="1" applyAlignment="1">
      <alignment vertical="top"/>
      <protection/>
    </xf>
    <xf numFmtId="37" fontId="6" fillId="0" borderId="24" xfId="56" applyNumberFormat="1" applyFont="1" applyFill="1" applyBorder="1" applyAlignment="1">
      <alignment vertical="top"/>
      <protection/>
    </xf>
    <xf numFmtId="0" fontId="9" fillId="0" borderId="0" xfId="56" applyNumberFormat="1" applyFont="1" applyFill="1" applyBorder="1" applyAlignment="1">
      <alignment horizontal="right" vertical="top"/>
      <protection/>
    </xf>
    <xf numFmtId="14" fontId="9" fillId="0" borderId="0" xfId="56" applyNumberFormat="1" applyFont="1" applyFill="1" applyAlignment="1">
      <alignment horizontal="right" vertical="top"/>
      <protection/>
    </xf>
    <xf numFmtId="0" fontId="9" fillId="0" borderId="0" xfId="56" applyNumberFormat="1" applyFont="1" applyFill="1" applyAlignment="1">
      <alignment horizontal="right" vertical="top"/>
      <protection/>
    </xf>
    <xf numFmtId="37" fontId="9" fillId="0" borderId="22" xfId="56" applyNumberFormat="1" applyFont="1" applyFill="1" applyBorder="1" applyAlignment="1">
      <alignment horizontal="right" vertical="top"/>
      <protection/>
    </xf>
    <xf numFmtId="37" fontId="9" fillId="0" borderId="0" xfId="56" applyNumberFormat="1" applyFont="1" applyFill="1" applyAlignment="1">
      <alignment horizontal="right" vertical="top"/>
      <protection/>
    </xf>
    <xf numFmtId="37" fontId="11" fillId="0" borderId="0" xfId="56" applyNumberFormat="1" applyFont="1" applyFill="1" applyAlignment="1">
      <alignment vertical="top"/>
      <protection/>
    </xf>
    <xf numFmtId="37" fontId="9" fillId="0" borderId="0" xfId="56" applyNumberFormat="1" applyFont="1" applyFill="1" applyAlignment="1" quotePrefix="1">
      <alignment horizontal="right" vertical="top"/>
      <protection/>
    </xf>
    <xf numFmtId="37" fontId="9" fillId="0" borderId="0" xfId="56" applyNumberFormat="1" applyFont="1" applyFill="1" applyBorder="1" applyAlignment="1">
      <alignment vertical="top"/>
      <protection/>
    </xf>
    <xf numFmtId="0" fontId="9" fillId="0" borderId="0" xfId="56" applyNumberFormat="1" applyFont="1" applyFill="1" applyBorder="1" applyAlignment="1" quotePrefix="1">
      <alignment horizontal="right" vertical="top"/>
      <protection/>
    </xf>
    <xf numFmtId="14" fontId="9" fillId="0" borderId="0" xfId="56" applyNumberFormat="1" applyFont="1" applyFill="1" applyBorder="1" applyAlignment="1" quotePrefix="1">
      <alignment horizontal="right" vertical="top"/>
      <protection/>
    </xf>
    <xf numFmtId="37" fontId="9" fillId="0" borderId="22" xfId="56" applyNumberFormat="1" applyFont="1" applyFill="1" applyBorder="1" applyAlignment="1" quotePrefix="1">
      <alignment horizontal="right" vertical="top"/>
      <protection/>
    </xf>
    <xf numFmtId="0" fontId="9" fillId="0" borderId="22" xfId="56" applyNumberFormat="1" applyFont="1" applyFill="1" applyBorder="1" applyAlignment="1" quotePrefix="1">
      <alignment horizontal="right" vertical="top"/>
      <protection/>
    </xf>
    <xf numFmtId="41" fontId="9" fillId="0" borderId="0" xfId="57" applyNumberFormat="1" applyFont="1" applyFill="1" applyBorder="1" applyAlignment="1">
      <alignment horizontal="right" vertical="top"/>
      <protection/>
    </xf>
    <xf numFmtId="0" fontId="6" fillId="0" borderId="0" xfId="57" applyNumberFormat="1" applyFont="1" applyFill="1" applyBorder="1" applyAlignment="1">
      <alignment horizontal="right" vertical="top"/>
      <protection/>
    </xf>
    <xf numFmtId="2" fontId="6" fillId="0" borderId="0" xfId="56" applyNumberFormat="1" applyFont="1" applyFill="1" applyBorder="1" applyAlignment="1">
      <alignment horizontal="right" vertical="top"/>
      <protection/>
    </xf>
    <xf numFmtId="2" fontId="6" fillId="0" borderId="22" xfId="56" applyNumberFormat="1" applyFont="1" applyFill="1" applyBorder="1" applyAlignment="1">
      <alignment horizontal="right" vertical="top"/>
      <protection/>
    </xf>
    <xf numFmtId="0" fontId="6" fillId="0" borderId="0" xfId="57" applyNumberFormat="1" applyFont="1" applyFill="1" applyBorder="1" applyAlignment="1">
      <alignment horizontal="center" vertical="top"/>
      <protection/>
    </xf>
    <xf numFmtId="0" fontId="6" fillId="0" borderId="22" xfId="57" applyNumberFormat="1" applyFont="1" applyFill="1" applyBorder="1" applyAlignment="1">
      <alignment horizontal="right" vertical="top"/>
      <protection/>
    </xf>
    <xf numFmtId="0" fontId="6" fillId="0" borderId="0" xfId="56" applyNumberFormat="1" applyFont="1" applyFill="1" applyBorder="1" applyAlignment="1">
      <alignment horizontal="center" vertical="top"/>
      <protection/>
    </xf>
    <xf numFmtId="0" fontId="9" fillId="0" borderId="0" xfId="56" applyNumberFormat="1" applyFont="1" applyFill="1" applyBorder="1" applyAlignment="1">
      <alignment horizontal="center" vertical="top"/>
      <protection/>
    </xf>
    <xf numFmtId="0" fontId="9" fillId="0" borderId="0" xfId="57" applyNumberFormat="1" applyFont="1" applyFill="1" applyBorder="1" applyAlignment="1">
      <alignment vertical="top" shrinkToFit="1"/>
      <protection/>
    </xf>
    <xf numFmtId="0" fontId="9" fillId="0" borderId="0" xfId="56" applyNumberFormat="1" applyFont="1" applyFill="1" applyBorder="1" applyAlignment="1">
      <alignment vertical="top" shrinkToFit="1"/>
      <protection/>
    </xf>
    <xf numFmtId="41" fontId="9" fillId="0" borderId="0" xfId="57" applyNumberFormat="1" applyFont="1" applyFill="1" applyBorder="1" applyAlignment="1">
      <alignment vertical="top" shrinkToFit="1"/>
      <protection/>
    </xf>
    <xf numFmtId="41" fontId="36" fillId="0" borderId="0" xfId="57" applyNumberFormat="1" applyFont="1" applyFill="1" applyBorder="1" applyAlignment="1">
      <alignment vertical="top"/>
      <protection/>
    </xf>
    <xf numFmtId="41" fontId="38" fillId="0" borderId="0" xfId="56" applyNumberFormat="1" applyFont="1" applyFill="1" applyAlignment="1">
      <alignment vertical="top"/>
      <protection/>
    </xf>
    <xf numFmtId="3" fontId="6" fillId="0" borderId="0" xfId="57" applyNumberFormat="1" applyFont="1" applyFill="1" applyBorder="1" applyAlignment="1">
      <alignment vertical="top" shrinkToFit="1"/>
      <protection/>
    </xf>
    <xf numFmtId="3" fontId="6" fillId="0" borderId="0" xfId="56" applyNumberFormat="1" applyFont="1" applyFill="1" applyAlignment="1">
      <alignment vertical="top" shrinkToFit="1"/>
      <protection/>
    </xf>
    <xf numFmtId="41" fontId="9" fillId="0" borderId="0" xfId="57" applyNumberFormat="1" applyFont="1" applyFill="1" applyAlignment="1">
      <alignment vertical="top" shrinkToFit="1"/>
      <protection/>
    </xf>
    <xf numFmtId="3" fontId="9" fillId="0" borderId="0" xfId="57" applyNumberFormat="1" applyFont="1" applyFill="1" applyAlignment="1">
      <alignment vertical="top" shrinkToFit="1"/>
      <protection/>
    </xf>
    <xf numFmtId="41" fontId="11" fillId="0" borderId="0" xfId="57" applyNumberFormat="1" applyFont="1" applyFill="1" applyAlignment="1">
      <alignment vertical="top" shrinkToFit="1"/>
      <protection/>
    </xf>
    <xf numFmtId="41" fontId="11" fillId="0" borderId="0" xfId="56" applyNumberFormat="1" applyFont="1" applyFill="1" applyAlignment="1">
      <alignment vertical="top" shrinkToFit="1"/>
      <protection/>
    </xf>
    <xf numFmtId="3" fontId="11" fillId="0" borderId="0" xfId="57" applyNumberFormat="1" applyFont="1" applyFill="1" applyAlignment="1">
      <alignment vertical="top" shrinkToFit="1"/>
      <protection/>
    </xf>
    <xf numFmtId="3" fontId="11" fillId="0" borderId="0" xfId="56" applyNumberFormat="1" applyFont="1" applyFill="1" applyAlignment="1">
      <alignment vertical="top" shrinkToFit="1"/>
      <protection/>
    </xf>
    <xf numFmtId="3" fontId="9" fillId="0" borderId="24" xfId="57" applyNumberFormat="1" applyFont="1" applyFill="1" applyBorder="1" applyAlignment="1">
      <alignment vertical="top" shrinkToFit="1"/>
      <protection/>
    </xf>
    <xf numFmtId="41" fontId="9" fillId="0" borderId="24" xfId="57" applyNumberFormat="1" applyFont="1" applyFill="1" applyBorder="1" applyAlignment="1">
      <alignment vertical="top" shrinkToFit="1"/>
      <protection/>
    </xf>
    <xf numFmtId="3" fontId="6" fillId="0" borderId="0" xfId="57" applyNumberFormat="1" applyFont="1" applyFill="1" applyAlignment="1">
      <alignment vertical="top" shrinkToFit="1"/>
      <protection/>
    </xf>
    <xf numFmtId="41" fontId="9" fillId="0" borderId="0" xfId="57" applyNumberFormat="1" applyFont="1" applyFill="1" applyBorder="1" applyAlignment="1">
      <alignment vertical="center" shrinkToFit="1"/>
      <protection/>
    </xf>
    <xf numFmtId="41" fontId="9" fillId="0" borderId="0" xfId="56" applyNumberFormat="1" applyFont="1" applyFill="1" applyBorder="1" applyAlignment="1">
      <alignment vertical="center" shrinkToFit="1"/>
      <protection/>
    </xf>
    <xf numFmtId="0" fontId="9" fillId="0" borderId="0" xfId="57" applyNumberFormat="1" applyFont="1" applyFill="1" applyBorder="1" applyAlignment="1">
      <alignment vertical="center" shrinkToFit="1"/>
      <protection/>
    </xf>
    <xf numFmtId="0" fontId="9" fillId="0" borderId="0" xfId="56" applyNumberFormat="1" applyFont="1" applyFill="1" applyBorder="1" applyAlignment="1">
      <alignment vertical="center" shrinkToFit="1"/>
      <protection/>
    </xf>
    <xf numFmtId="3" fontId="34" fillId="0" borderId="0" xfId="56" applyNumberFormat="1" applyFont="1" applyFill="1" applyAlignment="1">
      <alignment vertical="top" shrinkToFit="1"/>
      <protection/>
    </xf>
    <xf numFmtId="41" fontId="9" fillId="0" borderId="24" xfId="56" applyNumberFormat="1" applyFont="1" applyFill="1" applyBorder="1" applyAlignment="1">
      <alignment vertical="top" shrinkToFit="1"/>
      <protection/>
    </xf>
    <xf numFmtId="3" fontId="9" fillId="0" borderId="24" xfId="56" applyNumberFormat="1" applyFont="1" applyFill="1" applyBorder="1" applyAlignment="1">
      <alignment vertical="top" shrinkToFit="1"/>
      <protection/>
    </xf>
    <xf numFmtId="41" fontId="9" fillId="0" borderId="0" xfId="56" applyNumberFormat="1" applyFont="1" applyFill="1" applyBorder="1" applyAlignment="1">
      <alignment vertical="top" shrinkToFit="1"/>
      <protection/>
    </xf>
    <xf numFmtId="3" fontId="9" fillId="0" borderId="0" xfId="56" applyNumberFormat="1" applyFont="1" applyFill="1" applyAlignment="1">
      <alignment vertical="top" shrinkToFit="1"/>
      <protection/>
    </xf>
    <xf numFmtId="41" fontId="9" fillId="0" borderId="0" xfId="56" applyNumberFormat="1" applyFont="1" applyFill="1" applyBorder="1" applyAlignment="1">
      <alignment horizontal="center" vertical="top"/>
      <protection/>
    </xf>
    <xf numFmtId="41" fontId="39" fillId="0" borderId="0" xfId="56" applyNumberFormat="1" applyFont="1" applyFill="1" applyBorder="1" applyAlignment="1">
      <alignment horizontal="center" vertical="top"/>
      <protection/>
    </xf>
    <xf numFmtId="37" fontId="9" fillId="0" borderId="23" xfId="56" applyNumberFormat="1" applyFont="1" applyFill="1" applyBorder="1" applyAlignment="1">
      <alignment vertical="top"/>
      <protection/>
    </xf>
    <xf numFmtId="0" fontId="39" fillId="0" borderId="0" xfId="57" applyNumberFormat="1" applyFont="1" applyFill="1" applyAlignment="1">
      <alignment horizontal="justify" vertical="justify" wrapText="1"/>
      <protection/>
    </xf>
    <xf numFmtId="41" fontId="9" fillId="0" borderId="23" xfId="56" applyNumberFormat="1" applyFont="1" applyFill="1" applyBorder="1" applyAlignment="1">
      <alignment vertical="top"/>
      <protection/>
    </xf>
    <xf numFmtId="0" fontId="9" fillId="0" borderId="0" xfId="56" applyNumberFormat="1" applyFont="1" applyFill="1" applyAlignment="1" quotePrefix="1">
      <alignment horizontal="center" vertical="top"/>
      <protection/>
    </xf>
    <xf numFmtId="37" fontId="6" fillId="0" borderId="22" xfId="56" applyNumberFormat="1" applyFont="1" applyFill="1" applyBorder="1" applyAlignment="1">
      <alignment vertical="top"/>
      <protection/>
    </xf>
    <xf numFmtId="37" fontId="9" fillId="0" borderId="22" xfId="56" applyNumberFormat="1" applyFont="1" applyFill="1" applyBorder="1" applyAlignment="1">
      <alignment vertical="top"/>
      <protection/>
    </xf>
    <xf numFmtId="41" fontId="11" fillId="0" borderId="0" xfId="56" applyNumberFormat="1" applyFont="1" applyFill="1" applyBorder="1" applyAlignment="1">
      <alignment vertical="top"/>
      <protection/>
    </xf>
    <xf numFmtId="0" fontId="6" fillId="0" borderId="22" xfId="57" applyNumberFormat="1" applyFont="1" applyFill="1" applyBorder="1" applyAlignment="1">
      <alignment horizontal="center" vertical="center" wrapText="1"/>
      <protection/>
    </xf>
    <xf numFmtId="49" fontId="9" fillId="0" borderId="0" xfId="57" applyNumberFormat="1" applyFont="1" applyFill="1" applyAlignment="1">
      <alignment horizontal="left" vertical="top" wrapText="1"/>
      <protection/>
    </xf>
    <xf numFmtId="0" fontId="9" fillId="0" borderId="0" xfId="57" applyNumberFormat="1" applyFont="1" applyFill="1" applyAlignment="1">
      <alignment horizontal="left" vertical="top" wrapText="1"/>
      <protection/>
    </xf>
    <xf numFmtId="0" fontId="36" fillId="0" borderId="0" xfId="56" applyNumberFormat="1" applyFont="1" applyFill="1" applyAlignment="1">
      <alignment horizontal="center" vertical="top" wrapText="1"/>
      <protection/>
    </xf>
    <xf numFmtId="0" fontId="0" fillId="0" borderId="0" xfId="0" applyAlignment="1">
      <alignment/>
    </xf>
    <xf numFmtId="0" fontId="9" fillId="0" borderId="0" xfId="56" applyNumberFormat="1" applyFont="1" applyFill="1" applyAlignment="1">
      <alignment horizontal="center" vertical="top" wrapText="1"/>
      <protection/>
    </xf>
    <xf numFmtId="0" fontId="9" fillId="0" borderId="0" xfId="56" applyNumberFormat="1" applyFont="1" applyFill="1" applyAlignment="1">
      <alignment horizontal="center" vertical="top"/>
      <protection/>
    </xf>
    <xf numFmtId="41" fontId="9" fillId="0" borderId="0" xfId="56" applyNumberFormat="1" applyFont="1" applyFill="1" applyBorder="1" applyAlignment="1">
      <alignment horizontal="center" vertical="top" wrapText="1"/>
      <protection/>
    </xf>
    <xf numFmtId="0" fontId="6" fillId="0" borderId="24" xfId="57" applyNumberFormat="1" applyFont="1" applyFill="1" applyBorder="1" applyAlignment="1">
      <alignment horizontal="center" vertical="center" wrapText="1"/>
      <protection/>
    </xf>
    <xf numFmtId="41" fontId="17" fillId="0" borderId="24" xfId="57" applyNumberFormat="1" applyFont="1" applyFill="1" applyBorder="1" applyAlignment="1">
      <alignment horizontal="center" vertical="justify"/>
      <protection/>
    </xf>
    <xf numFmtId="41" fontId="9" fillId="0" borderId="0" xfId="56" applyNumberFormat="1" applyFont="1" applyFill="1" applyAlignment="1">
      <alignment horizontal="center" vertical="top"/>
      <protection/>
    </xf>
    <xf numFmtId="41" fontId="9" fillId="0" borderId="22" xfId="56" applyNumberFormat="1" applyFont="1" applyFill="1" applyBorder="1" applyAlignment="1">
      <alignment horizontal="center" vertical="top"/>
      <protection/>
    </xf>
    <xf numFmtId="41" fontId="11" fillId="0" borderId="0" xfId="56" applyNumberFormat="1" applyFont="1" applyFill="1" applyAlignment="1">
      <alignment vertical="top"/>
      <protection/>
    </xf>
    <xf numFmtId="37" fontId="6" fillId="0" borderId="0" xfId="56" applyNumberFormat="1" applyFont="1" applyFill="1" applyBorder="1" applyAlignment="1">
      <alignment vertical="top"/>
      <protection/>
    </xf>
    <xf numFmtId="0" fontId="17" fillId="0" borderId="0" xfId="56" applyNumberFormat="1" applyFont="1" applyFill="1" applyBorder="1" applyAlignment="1">
      <alignment horizontal="center" vertical="top" wrapText="1"/>
      <protection/>
    </xf>
    <xf numFmtId="0" fontId="6" fillId="0" borderId="0" xfId="57" applyNumberFormat="1" applyFont="1" applyFill="1" applyBorder="1" applyAlignment="1">
      <alignment horizontal="center" vertical="top" shrinkToFit="1"/>
      <protection/>
    </xf>
    <xf numFmtId="0" fontId="6" fillId="0" borderId="0" xfId="57" applyNumberFormat="1" applyFont="1" applyFill="1" applyBorder="1" applyAlignment="1">
      <alignment horizontal="center" vertical="top" wrapText="1"/>
      <protection/>
    </xf>
    <xf numFmtId="41" fontId="6" fillId="0" borderId="0" xfId="56" applyNumberFormat="1" applyFont="1" applyFill="1" applyBorder="1" applyAlignment="1">
      <alignment vertical="top" shrinkToFit="1"/>
      <protection/>
    </xf>
    <xf numFmtId="41" fontId="6" fillId="0" borderId="0" xfId="57" applyNumberFormat="1" applyFont="1" applyFill="1" applyBorder="1" applyAlignment="1">
      <alignment vertical="top" shrinkToFit="1"/>
      <protection/>
    </xf>
    <xf numFmtId="41" fontId="6" fillId="0" borderId="24" xfId="57" applyNumberFormat="1" applyFont="1" applyFill="1" applyBorder="1" applyAlignment="1">
      <alignment horizontal="center" vertical="top" shrinkToFit="1"/>
      <protection/>
    </xf>
    <xf numFmtId="41" fontId="6" fillId="0" borderId="24" xfId="57" applyNumberFormat="1" applyFont="1" applyFill="1" applyBorder="1" applyAlignment="1">
      <alignment vertical="top" shrinkToFit="1"/>
      <protection/>
    </xf>
    <xf numFmtId="41" fontId="11" fillId="0" borderId="0" xfId="57" applyNumberFormat="1" applyFont="1" applyFill="1" applyBorder="1" applyAlignment="1">
      <alignment vertical="top" shrinkToFit="1"/>
      <protection/>
    </xf>
    <xf numFmtId="41" fontId="9" fillId="0" borderId="0" xfId="56" applyNumberFormat="1" applyFont="1" applyFill="1" applyAlignment="1">
      <alignment horizontal="right" vertical="top"/>
      <protection/>
    </xf>
    <xf numFmtId="37" fontId="9" fillId="0" borderId="0" xfId="57" applyNumberFormat="1" applyFont="1" applyFill="1" applyBorder="1" applyAlignment="1">
      <alignment vertical="top" shrinkToFit="1"/>
      <protection/>
    </xf>
    <xf numFmtId="37" fontId="9" fillId="0" borderId="0" xfId="56" applyNumberFormat="1" applyFont="1" applyFill="1" applyBorder="1" applyAlignment="1">
      <alignment vertical="top" shrinkToFit="1"/>
      <protection/>
    </xf>
    <xf numFmtId="41" fontId="11" fillId="0" borderId="0" xfId="56" applyNumberFormat="1" applyFont="1" applyFill="1" applyAlignment="1">
      <alignment horizontal="right" vertical="top"/>
      <protection/>
    </xf>
    <xf numFmtId="37" fontId="11" fillId="0" borderId="0" xfId="56" applyNumberFormat="1" applyFont="1" applyFill="1" applyAlignment="1">
      <alignment horizontal="right" vertical="top"/>
      <protection/>
    </xf>
    <xf numFmtId="41" fontId="11" fillId="0" borderId="0" xfId="56" applyNumberFormat="1" applyFont="1" applyFill="1" applyBorder="1" applyAlignment="1">
      <alignment horizontal="center" vertical="top"/>
      <protection/>
    </xf>
    <xf numFmtId="37" fontId="9" fillId="0" borderId="0" xfId="57" applyNumberFormat="1" applyFont="1" applyFill="1" applyBorder="1" applyAlignment="1">
      <alignment vertical="top"/>
      <protection/>
    </xf>
    <xf numFmtId="41" fontId="6" fillId="0" borderId="24" xfId="56" applyNumberFormat="1" applyFont="1" applyFill="1" applyBorder="1" applyAlignment="1">
      <alignment horizontal="center" vertical="top"/>
      <protection/>
    </xf>
    <xf numFmtId="41" fontId="6" fillId="0" borderId="24" xfId="56" applyNumberFormat="1" applyFont="1" applyFill="1" applyBorder="1" applyAlignment="1">
      <alignment horizontal="right" vertical="top"/>
      <protection/>
    </xf>
    <xf numFmtId="41" fontId="40" fillId="0" borderId="0" xfId="56" applyNumberFormat="1" applyFont="1" applyFill="1" applyBorder="1" applyAlignment="1">
      <alignment vertical="top"/>
      <protection/>
    </xf>
    <xf numFmtId="0" fontId="9" fillId="32" borderId="0" xfId="56" applyNumberFormat="1" applyFont="1" applyFill="1" applyAlignment="1">
      <alignment horizontal="center" vertical="top" wrapText="1"/>
      <protection/>
    </xf>
    <xf numFmtId="0" fontId="20" fillId="0" borderId="0" xfId="56" applyNumberFormat="1" applyFont="1" applyFill="1" applyAlignment="1">
      <alignment horizontal="center" vertical="top"/>
      <protection/>
    </xf>
    <xf numFmtId="0" fontId="20" fillId="0" borderId="0" xfId="56" applyNumberFormat="1" applyFont="1" applyFill="1" applyAlignment="1" quotePrefix="1">
      <alignment horizontal="center" vertical="top"/>
      <protection/>
    </xf>
    <xf numFmtId="41" fontId="20" fillId="0" borderId="0" xfId="56" applyNumberFormat="1" applyFont="1" applyFill="1" applyBorder="1" applyAlignment="1">
      <alignment vertical="top"/>
      <protection/>
    </xf>
    <xf numFmtId="41" fontId="9" fillId="0" borderId="0" xfId="56" applyNumberFormat="1" applyFont="1" applyFill="1" applyAlignment="1" quotePrefix="1">
      <alignment horizontal="center" vertical="top"/>
      <protection/>
    </xf>
    <xf numFmtId="41" fontId="9" fillId="0" borderId="21" xfId="56" applyNumberFormat="1" applyFont="1" applyFill="1" applyBorder="1" applyAlignment="1">
      <alignment vertical="top"/>
      <protection/>
    </xf>
    <xf numFmtId="41" fontId="9" fillId="0" borderId="24" xfId="56" applyNumberFormat="1" applyFont="1" applyFill="1" applyBorder="1" applyAlignment="1">
      <alignment vertical="top"/>
      <protection/>
    </xf>
    <xf numFmtId="0" fontId="9" fillId="0" borderId="0" xfId="0" applyFont="1" applyAlignment="1">
      <alignment horizontal="justify" vertical="justify" wrapText="1"/>
    </xf>
    <xf numFmtId="0" fontId="9" fillId="0" borderId="0" xfId="56" applyNumberFormat="1" applyFont="1" applyFill="1" applyBorder="1" applyAlignment="1">
      <alignment horizontal="right" wrapText="1"/>
      <protection/>
    </xf>
    <xf numFmtId="0" fontId="9" fillId="0" borderId="0" xfId="56" applyNumberFormat="1" applyFont="1" applyFill="1" applyBorder="1" applyAlignment="1" quotePrefix="1">
      <alignment horizontal="right" wrapText="1"/>
      <protection/>
    </xf>
    <xf numFmtId="0" fontId="9" fillId="0" borderId="22" xfId="56" applyNumberFormat="1" applyFont="1" applyFill="1" applyBorder="1" applyAlignment="1" quotePrefix="1">
      <alignment horizontal="center" vertical="top"/>
      <protection/>
    </xf>
    <xf numFmtId="41" fontId="9" fillId="0" borderId="0" xfId="56" applyNumberFormat="1" applyFont="1" applyFill="1" applyBorder="1" applyAlignment="1">
      <alignment vertical="center"/>
      <protection/>
    </xf>
    <xf numFmtId="37" fontId="11" fillId="0" borderId="0" xfId="56" applyNumberFormat="1" applyFont="1" applyFill="1" applyBorder="1" applyAlignment="1">
      <alignment vertical="center"/>
      <protection/>
    </xf>
    <xf numFmtId="37" fontId="11" fillId="0" borderId="0" xfId="56" applyNumberFormat="1" applyFont="1" applyFill="1" applyBorder="1" applyAlignment="1">
      <alignment vertical="top"/>
      <protection/>
    </xf>
    <xf numFmtId="37" fontId="6" fillId="0" borderId="0" xfId="56" applyNumberFormat="1" applyFont="1" applyFill="1" applyAlignment="1">
      <alignment vertical="top"/>
      <protection/>
    </xf>
    <xf numFmtId="0" fontId="9" fillId="0" borderId="0" xfId="56" applyNumberFormat="1" applyFont="1" applyFill="1" applyAlignment="1">
      <alignment vertical="top"/>
      <protection/>
    </xf>
    <xf numFmtId="41" fontId="6" fillId="0" borderId="0" xfId="56" applyNumberFormat="1" applyFont="1" applyFill="1" applyBorder="1" applyAlignment="1">
      <alignment vertical="top"/>
      <protection/>
    </xf>
    <xf numFmtId="37" fontId="9" fillId="0" borderId="31" xfId="56" applyNumberFormat="1" applyFont="1" applyFill="1" applyBorder="1" applyAlignment="1">
      <alignment vertical="top"/>
      <protection/>
    </xf>
    <xf numFmtId="37" fontId="9" fillId="0" borderId="21" xfId="56" applyNumberFormat="1" applyFont="1" applyFill="1" applyBorder="1" applyAlignment="1">
      <alignment vertical="center"/>
      <protection/>
    </xf>
    <xf numFmtId="0" fontId="9" fillId="0" borderId="0" xfId="56" applyNumberFormat="1" applyFont="1" applyFill="1" applyBorder="1" applyAlignment="1" quotePrefix="1">
      <alignment horizontal="center" vertical="top"/>
      <protection/>
    </xf>
    <xf numFmtId="41" fontId="20" fillId="0" borderId="0" xfId="56" applyNumberFormat="1" applyFont="1" applyFill="1" applyAlignment="1">
      <alignment vertical="top"/>
      <protection/>
    </xf>
    <xf numFmtId="41" fontId="9" fillId="0" borderId="21" xfId="56" applyNumberFormat="1" applyFont="1" applyFill="1" applyBorder="1" applyAlignment="1">
      <alignment horizontal="center" vertical="top"/>
      <protection/>
    </xf>
    <xf numFmtId="0" fontId="9" fillId="0" borderId="0" xfId="56" applyNumberFormat="1" applyFont="1" applyFill="1" applyAlignment="1">
      <alignment horizontal="justify" vertical="center" wrapText="1"/>
      <protection/>
    </xf>
    <xf numFmtId="41" fontId="9" fillId="0" borderId="0" xfId="56" applyNumberFormat="1" applyFont="1" applyFill="1" applyAlignment="1">
      <alignment horizontal="center" vertical="center"/>
      <protection/>
    </xf>
    <xf numFmtId="41" fontId="11" fillId="0" borderId="0" xfId="56" applyNumberFormat="1" applyFont="1" applyFill="1" applyAlignment="1">
      <alignment horizontal="center" vertical="center"/>
      <protection/>
    </xf>
    <xf numFmtId="41" fontId="9" fillId="0" borderId="0" xfId="56" applyNumberFormat="1" applyFont="1" applyFill="1" applyAlignment="1">
      <alignment horizontal="right" vertical="center"/>
      <protection/>
    </xf>
    <xf numFmtId="9" fontId="9" fillId="0" borderId="0" xfId="56" applyNumberFormat="1" applyFont="1" applyFill="1" applyAlignment="1">
      <alignment horizontal="right" vertical="center"/>
      <protection/>
    </xf>
    <xf numFmtId="41" fontId="9" fillId="0" borderId="22" xfId="56" applyNumberFormat="1" applyFont="1" applyFill="1" applyBorder="1" applyAlignment="1">
      <alignment horizontal="center" vertical="center"/>
      <protection/>
    </xf>
    <xf numFmtId="0" fontId="9" fillId="0" borderId="0" xfId="56" applyNumberFormat="1" applyFont="1" applyFill="1" applyAlignment="1">
      <alignment horizontal="justify" wrapText="1"/>
      <protection/>
    </xf>
    <xf numFmtId="0" fontId="9" fillId="0" borderId="0" xfId="56" applyNumberFormat="1" applyFont="1" applyFill="1" applyBorder="1" applyAlignment="1" quotePrefix="1">
      <alignment horizontal="right" vertical="top" wrapText="1"/>
      <protection/>
    </xf>
    <xf numFmtId="0" fontId="6" fillId="0" borderId="0" xfId="56" applyNumberFormat="1" applyFont="1" applyFill="1" applyBorder="1" applyAlignment="1" quotePrefix="1">
      <alignment horizontal="right" vertical="top" wrapText="1"/>
      <protection/>
    </xf>
    <xf numFmtId="0" fontId="9" fillId="0" borderId="0" xfId="0" applyFont="1" applyFill="1" applyAlignment="1">
      <alignment horizontal="justify" wrapText="1"/>
    </xf>
    <xf numFmtId="0" fontId="6" fillId="0" borderId="0" xfId="56" applyNumberFormat="1" applyFont="1" applyFill="1" applyBorder="1" applyAlignment="1">
      <alignment horizontal="righ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Bao cao tai chinh 280405" xfId="56"/>
    <cellStyle name="Normal_Thuyet minh" xfId="57"/>
    <cellStyle name="Normal_Thuyet minh TSCD" xfId="58"/>
    <cellStyle name="Normal_Tong hop bao cao (blank) (version 1)" xfId="59"/>
    <cellStyle name="Note" xfId="60"/>
    <cellStyle name="Output" xfId="61"/>
    <cellStyle name="Percent" xfId="62"/>
    <cellStyle name="Title" xfId="63"/>
    <cellStyle name="Total" xfId="64"/>
    <cellStyle name="Warning Text" xfId="65"/>
  </cellStyles>
  <dxfs count="4">
    <dxf>
      <fill>
        <patternFill>
          <bgColor indexed="24"/>
        </patternFill>
      </fill>
    </dxf>
    <dxf>
      <fill>
        <patternFill>
          <bgColor indexed="24"/>
        </patternFill>
      </fill>
    </dxf>
    <dxf>
      <font>
        <u val="none"/>
        <strike val="0"/>
      </font>
      <fill>
        <patternFill>
          <bgColor indexed="48"/>
        </patternFill>
      </fill>
    </dxf>
    <dxf>
      <font>
        <u val="none"/>
        <strike val="0"/>
      </font>
      <fill>
        <patternFill>
          <bgColor rgb="FF3366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9525</xdr:colOff>
      <xdr:row>205</xdr:row>
      <xdr:rowOff>0</xdr:rowOff>
    </xdr:from>
    <xdr:to>
      <xdr:col>69</xdr:col>
      <xdr:colOff>1076325</xdr:colOff>
      <xdr:row>205</xdr:row>
      <xdr:rowOff>0</xdr:rowOff>
    </xdr:to>
    <xdr:sp macro="[2]!Macro9">
      <xdr:nvSpPr>
        <xdr:cNvPr id="1" name="Rectangle 2"/>
        <xdr:cNvSpPr>
          <a:spLocks/>
        </xdr:cNvSpPr>
      </xdr:nvSpPr>
      <xdr:spPr>
        <a:xfrm>
          <a:off x="6057900" y="33470850"/>
          <a:ext cx="10668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Show</a:t>
          </a:r>
        </a:p>
      </xdr:txBody>
    </xdr:sp>
    <xdr:clientData/>
  </xdr:twoCellAnchor>
  <xdr:twoCellAnchor>
    <xdr:from>
      <xdr:col>69</xdr:col>
      <xdr:colOff>9525</xdr:colOff>
      <xdr:row>205</xdr:row>
      <xdr:rowOff>0</xdr:rowOff>
    </xdr:from>
    <xdr:to>
      <xdr:col>69</xdr:col>
      <xdr:colOff>1076325</xdr:colOff>
      <xdr:row>205</xdr:row>
      <xdr:rowOff>0</xdr:rowOff>
    </xdr:to>
    <xdr:sp macro="[2]!Macro10">
      <xdr:nvSpPr>
        <xdr:cNvPr id="2" name="Rectangle 3"/>
        <xdr:cNvSpPr>
          <a:spLocks/>
        </xdr:cNvSpPr>
      </xdr:nvSpPr>
      <xdr:spPr>
        <a:xfrm>
          <a:off x="6057900" y="33470850"/>
          <a:ext cx="10668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Show all</a:t>
          </a:r>
        </a:p>
      </xdr:txBody>
    </xdr:sp>
    <xdr:clientData/>
  </xdr:twoCellAnchor>
  <xdr:twoCellAnchor>
    <xdr:from>
      <xdr:col>69</xdr:col>
      <xdr:colOff>9525</xdr:colOff>
      <xdr:row>208</xdr:row>
      <xdr:rowOff>0</xdr:rowOff>
    </xdr:from>
    <xdr:to>
      <xdr:col>69</xdr:col>
      <xdr:colOff>1076325</xdr:colOff>
      <xdr:row>208</xdr:row>
      <xdr:rowOff>0</xdr:rowOff>
    </xdr:to>
    <xdr:sp macro="[2]!Macro9">
      <xdr:nvSpPr>
        <xdr:cNvPr id="3" name="Rectangle 2"/>
        <xdr:cNvSpPr>
          <a:spLocks/>
        </xdr:cNvSpPr>
      </xdr:nvSpPr>
      <xdr:spPr>
        <a:xfrm>
          <a:off x="6057900" y="33870900"/>
          <a:ext cx="10668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Show</a:t>
          </a:r>
        </a:p>
      </xdr:txBody>
    </xdr:sp>
    <xdr:clientData/>
  </xdr:twoCellAnchor>
  <xdr:twoCellAnchor>
    <xdr:from>
      <xdr:col>69</xdr:col>
      <xdr:colOff>9525</xdr:colOff>
      <xdr:row>208</xdr:row>
      <xdr:rowOff>0</xdr:rowOff>
    </xdr:from>
    <xdr:to>
      <xdr:col>69</xdr:col>
      <xdr:colOff>1076325</xdr:colOff>
      <xdr:row>208</xdr:row>
      <xdr:rowOff>0</xdr:rowOff>
    </xdr:to>
    <xdr:sp macro="[2]!Macro10">
      <xdr:nvSpPr>
        <xdr:cNvPr id="4" name="Rectangle 3"/>
        <xdr:cNvSpPr>
          <a:spLocks/>
        </xdr:cNvSpPr>
      </xdr:nvSpPr>
      <xdr:spPr>
        <a:xfrm>
          <a:off x="6057900" y="33870900"/>
          <a:ext cx="10668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Show all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hao\Downloads\BC%20quy%20I-2015\QUY%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anh\data%20(d)\HANH\bao%20cao%20tai%20chinh\BAO%20CAO%20TAI%20CHINH\Nam%202010\Bao_cao_V3(2)\Bao%20cao%20V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anh\data%20(d)\HANH\bao%20cao%20tai%20chinh\BAO%20CAO%20TAI%20CHINH\Nam%202010\Bao%20cao%20kiem%20toan%206%20thang\kiem%20toan%20CNC%20P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ọng yếu"/>
      <sheetName val="Phân tích"/>
      <sheetName val="Danh mục"/>
      <sheetName val="Tổng hợp"/>
      <sheetName val="Báo cáo"/>
      <sheetName val="KQSXKD QUY (1)"/>
      <sheetName val="Thuyết minh"/>
      <sheetName val="Soat set"/>
      <sheetName val="Điều chỉnh"/>
      <sheetName val="Soat set 3 cap"/>
    </sheetNames>
    <sheetDataSet>
      <sheetData sheetId="2">
        <row r="3">
          <cell r="B3" t="str">
            <v>CÔNG TY CỔ PHẦN SẢN XUẤT, THƯƠNG MẠI VÀ DỊCH VỤ ÔTÔ PTM</v>
          </cell>
          <cell r="D3" t="str">
            <v>ABC JSC</v>
          </cell>
        </row>
        <row r="4">
          <cell r="B4" t="str">
            <v>Địa chỉ: 256 Kim Giang - Hoàng Mai - Hà Nội</v>
          </cell>
        </row>
        <row r="11">
          <cell r="B11" t="str">
            <v>Vũ Quang Huy</v>
          </cell>
        </row>
        <row r="17">
          <cell r="B17" t="str">
            <v>30/09/2014</v>
          </cell>
          <cell r="D17">
            <v>39813</v>
          </cell>
        </row>
        <row r="18">
          <cell r="B18" t="str">
            <v>Quý III/2014</v>
          </cell>
        </row>
        <row r="19">
          <cell r="B19">
            <v>41640</v>
          </cell>
          <cell r="D19">
            <v>39448</v>
          </cell>
        </row>
        <row r="20">
          <cell r="B20" t="str">
            <v>Quý III/2013</v>
          </cell>
        </row>
      </sheetData>
      <sheetData sheetId="3">
        <row r="22">
          <cell r="J22">
            <v>6650000000</v>
          </cell>
        </row>
        <row r="41">
          <cell r="F41">
            <v>0</v>
          </cell>
          <cell r="J41">
            <v>0</v>
          </cell>
        </row>
        <row r="44">
          <cell r="F44">
            <v>0</v>
          </cell>
          <cell r="J44">
            <v>0</v>
          </cell>
        </row>
        <row r="45">
          <cell r="F45">
            <v>0</v>
          </cell>
          <cell r="J45">
            <v>826271163</v>
          </cell>
        </row>
        <row r="47">
          <cell r="F47">
            <v>0</v>
          </cell>
          <cell r="J47">
            <v>0</v>
          </cell>
        </row>
        <row r="48">
          <cell r="F48">
            <v>0</v>
          </cell>
          <cell r="J48">
            <v>0</v>
          </cell>
        </row>
        <row r="49">
          <cell r="F49">
            <v>0</v>
          </cell>
          <cell r="J49">
            <v>0</v>
          </cell>
        </row>
        <row r="50">
          <cell r="F50">
            <v>0</v>
          </cell>
          <cell r="J50">
            <v>-123237820</v>
          </cell>
        </row>
        <row r="56">
          <cell r="F56">
            <v>0</v>
          </cell>
          <cell r="J56">
            <v>0</v>
          </cell>
        </row>
        <row r="57">
          <cell r="F57">
            <v>0</v>
          </cell>
          <cell r="J57">
            <v>0</v>
          </cell>
        </row>
        <row r="58">
          <cell r="F58">
            <v>56603377</v>
          </cell>
          <cell r="J58">
            <v>56603377</v>
          </cell>
        </row>
        <row r="59">
          <cell r="J59">
            <v>0</v>
          </cell>
        </row>
        <row r="60">
          <cell r="F60">
            <v>362859</v>
          </cell>
          <cell r="J60">
            <v>362859</v>
          </cell>
        </row>
        <row r="61">
          <cell r="F61">
            <v>0</v>
          </cell>
          <cell r="J61">
            <v>0</v>
          </cell>
        </row>
        <row r="64">
          <cell r="F64">
            <v>3916269</v>
          </cell>
          <cell r="J64">
            <v>3916269</v>
          </cell>
        </row>
        <row r="65">
          <cell r="F65">
            <v>0</v>
          </cell>
          <cell r="J65">
            <v>0</v>
          </cell>
        </row>
        <row r="66">
          <cell r="F66">
            <v>0</v>
          </cell>
          <cell r="J66">
            <v>0</v>
          </cell>
        </row>
        <row r="82">
          <cell r="C82">
            <v>8015554310</v>
          </cell>
        </row>
        <row r="104">
          <cell r="J104">
            <v>132000000</v>
          </cell>
        </row>
        <row r="109">
          <cell r="F109">
            <v>132000000</v>
          </cell>
        </row>
        <row r="133">
          <cell r="A133">
            <v>314</v>
          </cell>
        </row>
        <row r="134">
          <cell r="J134">
            <v>0</v>
          </cell>
        </row>
        <row r="135">
          <cell r="F135">
            <v>0</v>
          </cell>
          <cell r="J135">
            <v>0</v>
          </cell>
        </row>
        <row r="136">
          <cell r="F136">
            <v>0</v>
          </cell>
          <cell r="J136">
            <v>0</v>
          </cell>
        </row>
        <row r="137">
          <cell r="F137">
            <v>0</v>
          </cell>
          <cell r="J137">
            <v>0</v>
          </cell>
        </row>
        <row r="138">
          <cell r="F138">
            <v>0</v>
          </cell>
          <cell r="J138">
            <v>0</v>
          </cell>
        </row>
        <row r="139">
          <cell r="F139">
            <v>0</v>
          </cell>
          <cell r="J139">
            <v>0</v>
          </cell>
        </row>
        <row r="140">
          <cell r="J140">
            <v>0</v>
          </cell>
        </row>
        <row r="141">
          <cell r="F141">
            <v>0</v>
          </cell>
          <cell r="J141">
            <v>0</v>
          </cell>
        </row>
        <row r="142">
          <cell r="F142">
            <v>0</v>
          </cell>
          <cell r="J142">
            <v>0</v>
          </cell>
        </row>
        <row r="148">
          <cell r="F148">
            <v>0</v>
          </cell>
          <cell r="J148">
            <v>0</v>
          </cell>
        </row>
        <row r="149">
          <cell r="F149">
            <v>21127778</v>
          </cell>
          <cell r="J149">
            <v>21127778</v>
          </cell>
        </row>
        <row r="151">
          <cell r="F151">
            <v>0</v>
          </cell>
          <cell r="J151">
            <v>0</v>
          </cell>
        </row>
        <row r="152">
          <cell r="J152">
            <v>0</v>
          </cell>
        </row>
        <row r="166">
          <cell r="F166">
            <v>0</v>
          </cell>
          <cell r="J166">
            <v>0</v>
          </cell>
        </row>
        <row r="179">
          <cell r="C179">
            <v>20000000</v>
          </cell>
        </row>
        <row r="184">
          <cell r="C184">
            <v>91265975</v>
          </cell>
          <cell r="G184">
            <v>91265975</v>
          </cell>
        </row>
        <row r="185">
          <cell r="C185">
            <v>31656505</v>
          </cell>
          <cell r="G185">
            <v>31656505</v>
          </cell>
        </row>
        <row r="187">
          <cell r="A187">
            <v>420</v>
          </cell>
        </row>
        <row r="193">
          <cell r="J193">
            <v>0</v>
          </cell>
        </row>
        <row r="194">
          <cell r="J194">
            <v>0</v>
          </cell>
        </row>
        <row r="219">
          <cell r="F219">
            <v>0</v>
          </cell>
        </row>
        <row r="220">
          <cell r="F220">
            <v>0</v>
          </cell>
        </row>
        <row r="224">
          <cell r="A224">
            <v>11</v>
          </cell>
        </row>
        <row r="240">
          <cell r="A240">
            <v>51</v>
          </cell>
        </row>
        <row r="242">
          <cell r="A242">
            <v>60</v>
          </cell>
          <cell r="F242">
            <v>160200812</v>
          </cell>
          <cell r="G242">
            <v>0</v>
          </cell>
          <cell r="J242">
            <v>0</v>
          </cell>
        </row>
      </sheetData>
      <sheetData sheetId="4">
        <row r="31">
          <cell r="A31">
            <v>141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heetName val="CDPS"/>
      <sheetName val="Test"/>
      <sheetName val="Soatxet3cap"/>
      <sheetName val="ButtoanDC"/>
      <sheetName val="BiaBC"/>
      <sheetName val="BCaoBGD"/>
      <sheetName val="BCaoKT"/>
      <sheetName val="CDKT"/>
      <sheetName val="KQKD"/>
      <sheetName val="LCTT-TT"/>
      <sheetName val="LCTT-GT"/>
      <sheetName val="Thuyết minh (1)"/>
      <sheetName val="TSCDHH"/>
      <sheetName val="VCSH"/>
      <sheetName val="BCBP"/>
      <sheetName val="Trong yeu"/>
      <sheetName val="PB Trong yeu"/>
      <sheetName val="LCBCP"/>
      <sheetName val="CPBQ ky nay"/>
      <sheetName val="CPBQ ky truoc"/>
      <sheetName val="Phan tich"/>
      <sheetName val="00000000"/>
      <sheetName val="10000000"/>
      <sheetName val="Bao cao V3(2)"/>
    </sheetNames>
    <definedNames>
      <definedName name="Macro10"/>
      <definedName name="Macro9"/>
    </definedNames>
    <sheetDataSet>
      <sheetData sheetId="0">
        <row r="2">
          <cell r="E2" t="str">
            <v>LILAMA CORPORATION</v>
          </cell>
        </row>
        <row r="3">
          <cell r="D3" t="str">
            <v>Công ty CP Sản xuất, Thương mại và Dịch vụ Ô tô PTM</v>
          </cell>
        </row>
        <row r="10">
          <cell r="D10" t="str">
            <v>0%</v>
          </cell>
          <cell r="E10" t="str">
            <v>0%</v>
          </cell>
        </row>
        <row r="12">
          <cell r="D12" t="str">
            <v>Báo cáo tài chính</v>
          </cell>
          <cell r="E12" t="str">
            <v>Financial Statements</v>
          </cell>
        </row>
      </sheetData>
      <sheetData sheetId="6">
        <row r="56">
          <cell r="A56" t="str">
            <v>Công ty CP Sản xuất, Thương mại và Dịch vụ Ô tô PTM mà tiền thân là Công ty Cổ phần Khuôn mẫu chính xác và Máy CNC là công ty cổ phần được thành lập tại Hà Nội, Việt Nam, hoạt động kinh doanh trong lĩnh vực sản xuất.</v>
          </cell>
          <cell r="P56" t="str">
            <v>ABC Joint Stock Company is a joint stock company which was established in Ha Noi, Viet Nam.</v>
          </cell>
        </row>
        <row r="59">
          <cell r="A59" t="str">
            <v>-</v>
          </cell>
          <cell r="B59" t="str">
            <v>Bán buôn ô tô và xe có động cơ khác;</v>
          </cell>
        </row>
        <row r="60">
          <cell r="A60" t="str">
            <v>-</v>
          </cell>
          <cell r="B60" t="str">
            <v>Đại lý ô tô và xe có động cơ khác;</v>
          </cell>
        </row>
        <row r="61">
          <cell r="A61" t="str">
            <v>-</v>
          </cell>
          <cell r="B61" t="str">
            <v>Bán phụ tùng ô tô và các bộ phận phụ trợ của ô tô và xe có động cơ khác;</v>
          </cell>
        </row>
        <row r="62">
          <cell r="A62" t="str">
            <v>-</v>
          </cell>
          <cell r="B62" t="str">
            <v>Bán mô tô, xe máy;</v>
          </cell>
        </row>
        <row r="63">
          <cell r="A63" t="str">
            <v>-</v>
          </cell>
          <cell r="B63" t="str">
            <v>Bảo dưỡng và sửa chữa mô tô, xe máy;</v>
          </cell>
        </row>
        <row r="64">
          <cell r="A64" t="str">
            <v>-</v>
          </cell>
          <cell r="B64" t="str">
            <v>Cho thuê xe có động cơ;</v>
          </cell>
        </row>
        <row r="65">
          <cell r="A65" t="str">
            <v>-</v>
          </cell>
          <cell r="B65" t="str">
            <v>Hoạt động chuyên môn, khoa học và công nghệ khác chưa được phân vào đâu: Chi tiết: Hoạt động môi giới thương mại</v>
          </cell>
        </row>
        <row r="66">
          <cell r="A66" t="str">
            <v>-</v>
          </cell>
          <cell r="B66" t="str">
            <v>Giáo dục nghề nghiệp</v>
          </cell>
        </row>
        <row r="67">
          <cell r="A67" t="str">
            <v>-</v>
          </cell>
          <cell r="B67" t="str">
            <v>Bán phụ tùng và các bộ phận phụ trợ của môtô, xe máy</v>
          </cell>
        </row>
        <row r="68">
          <cell r="A68" t="str">
            <v>-</v>
          </cell>
          <cell r="B68" t="str">
            <v>Bán lẻ ô tô con( loại 12 chỗ ngồi trở xuống)</v>
          </cell>
        </row>
        <row r="69">
          <cell r="A69" t="str">
            <v>-</v>
          </cell>
          <cell r="B69" t="str">
            <v>Bảo dưỡng ,sửa chữa ô tô và xe có động cơ khác</v>
          </cell>
        </row>
        <row r="70">
          <cell r="B70" t="str">
            <v>Sản xuất vật liệu mới nhôm, nhựa compozit;</v>
          </cell>
        </row>
        <row r="71">
          <cell r="B71" t="str">
            <v>Sản xuất, kinh doanh vật tư, máy, các thiết bị công nghiệp và hàng cơ khí tiêu dùng;</v>
          </cell>
        </row>
        <row r="72">
          <cell r="B72" t="str">
            <v>Sản xuất, kinh doanh máy công cụ, máy điều khiển CNC;</v>
          </cell>
        </row>
        <row r="73">
          <cell r="B73" t="str">
            <v>Sản xuất, kinh doanh khuôn mẫu chính xác cho ngành nhựa và gia công kim loại;</v>
          </cell>
        </row>
        <row r="74">
          <cell r="B74" t="str">
            <v>Sản xuất vật liệu xây dựng;</v>
          </cell>
        </row>
        <row r="75">
          <cell r="B75" t="str">
            <v>Sản xuất, lắp ráp máy công cụ;</v>
          </cell>
        </row>
        <row r="76">
          <cell r="B76" t="str">
            <v>Kinh doanh vận tải hàng hóa bằng xe ô tô theo tuyến cố định;</v>
          </cell>
        </row>
        <row r="77">
          <cell r="B77" t="str">
            <v>Kinh doanh vận tải hành khách bằng ô tô theo hợp đồng;</v>
          </cell>
        </row>
        <row r="78">
          <cell r="B78" t="str">
            <v>Kinh doanh vận chuyển khách du lịch bằng xe ô tô;</v>
          </cell>
        </row>
        <row r="79">
          <cell r="B79" t="str">
            <v>Kinh doanh vận tải hàng hóa bằng xe ô tô;</v>
          </cell>
        </row>
        <row r="80">
          <cell r="B80" t="str">
            <v>Đại lý bảo hiểm</v>
          </cell>
        </row>
        <row r="81">
          <cell r="B81" t="str">
            <v>Đại lý, môi giới (không bao gồm môi giới chứng khoán, bảo hiểm, bất động sản và môi giới hôn nhân có yếu tố nước ngoài);</v>
          </cell>
        </row>
        <row r="82">
          <cell r="B82" t="str">
            <v>Xuất nhập khẩu các mặt hàng Công ty kinh doanh;</v>
          </cell>
        </row>
        <row r="84">
          <cell r="A84" t="str">
            <v>Trụ sở chính của Công ty tại: Số 256 - Kim Giang - Hoàng Mai - Hà nội.</v>
          </cell>
          <cell r="P84" t="str">
            <v>The company’s head office is located at No.515 - Dien Bien Phu Street - Hai Duong City.</v>
          </cell>
        </row>
        <row r="87">
          <cell r="A87" t="str">
            <v>Các đơn vị thành viên:</v>
          </cell>
          <cell r="P87" t="str">
            <v>The Company’s member entities are as follows:</v>
          </cell>
        </row>
        <row r="88">
          <cell r="A88" t="str">
            <v>Tên đơn vị</v>
          </cell>
          <cell r="I88" t="str">
            <v>Địa chỉ</v>
          </cell>
          <cell r="P88" t="str">
            <v>Name</v>
          </cell>
          <cell r="X88" t="str">
            <v>Address</v>
          </cell>
        </row>
        <row r="89">
          <cell r="A89" t="str">
            <v>-</v>
          </cell>
          <cell r="B89" t="str">
            <v>Nhà máy Chế tạo Thiết bị Hải Dương</v>
          </cell>
          <cell r="I89" t="str">
            <v>Số 515 - Điện Biên Phủ - Thành phố Hải Dương</v>
          </cell>
          <cell r="X89" t="str">
            <v>No.515 - Dien Bien Phu Street - Hai Duong City</v>
          </cell>
        </row>
        <row r="90">
          <cell r="A90" t="str">
            <v>-</v>
          </cell>
          <cell r="B90" t="str">
            <v>Nhà máy CT Thiết bị đóng tàu Lilama 69-3</v>
          </cell>
          <cell r="I90" t="str">
            <v>TT Kinh Môn - Huyện Kinh Môn - Hải Dương</v>
          </cell>
          <cell r="X90" t="str">
            <v>Kinh Mon Town - Kinh Mon Dictrict - Hai Duong Province</v>
          </cell>
        </row>
        <row r="91">
          <cell r="A91" t="str">
            <v>-</v>
          </cell>
          <cell r="B91" t="str">
            <v>CH Kinh doanh VT và Giới thiệu TTSP</v>
          </cell>
          <cell r="I91" t="str">
            <v>Số 313 - Điện Biên Phủ - Thành phố Hải Dương</v>
          </cell>
          <cell r="X91" t="str">
            <v>No.313 - Dien Bien Phu Street - Hai Duong City</v>
          </cell>
        </row>
        <row r="93">
          <cell r="A93" t="str">
            <v>Các công ty con:</v>
          </cell>
          <cell r="P93" t="str">
            <v>The Company's subsidiaries are as follows:</v>
          </cell>
        </row>
        <row r="94">
          <cell r="A94" t="str">
            <v>Tên đơn vị</v>
          </cell>
          <cell r="I94" t="str">
            <v>Địa chỉ</v>
          </cell>
          <cell r="P94" t="str">
            <v>Name</v>
          </cell>
          <cell r="X94" t="str">
            <v>Address</v>
          </cell>
        </row>
        <row r="95">
          <cell r="A95" t="str">
            <v>-</v>
          </cell>
        </row>
        <row r="96">
          <cell r="A96" t="str">
            <v>-</v>
          </cell>
        </row>
        <row r="98">
          <cell r="A98" t="str">
            <v>Các công ty liên kết:</v>
          </cell>
          <cell r="P98" t="str">
            <v>The Company's associates are as follows:</v>
          </cell>
        </row>
        <row r="99">
          <cell r="A99" t="str">
            <v>Tên đơn vị</v>
          </cell>
          <cell r="I99" t="str">
            <v>Địa chỉ</v>
          </cell>
          <cell r="P99" t="str">
            <v>Name</v>
          </cell>
          <cell r="X99" t="str">
            <v>Address</v>
          </cell>
        </row>
        <row r="100">
          <cell r="A100" t="str">
            <v>-</v>
          </cell>
        </row>
        <row r="101">
          <cell r="A101" t="str">
            <v>-</v>
          </cell>
        </row>
        <row r="103">
          <cell r="A103" t="str">
            <v>Các công ty liên doanh:</v>
          </cell>
          <cell r="P103" t="str">
            <v>The Company's joint ventures are as follows:</v>
          </cell>
        </row>
        <row r="104">
          <cell r="A104" t="str">
            <v>Tên đơn vị</v>
          </cell>
          <cell r="I104" t="str">
            <v>Địa chỉ</v>
          </cell>
          <cell r="P104" t="str">
            <v>Name</v>
          </cell>
          <cell r="X104" t="str">
            <v>Address</v>
          </cell>
        </row>
        <row r="105">
          <cell r="A105" t="str">
            <v>-</v>
          </cell>
          <cell r="B105" t="str">
            <v>Công ty CP Gạch chịu lửa Burwitz</v>
          </cell>
          <cell r="I105" t="str">
            <v>Số 515 - Điện Biên Phủ - Thành phố Hải Dương</v>
          </cell>
          <cell r="X105" t="str">
            <v>No.515 - Dien Bien Phu Street - Hai Duong City</v>
          </cell>
        </row>
        <row r="106">
          <cell r="A106" t="str">
            <v>-</v>
          </cell>
          <cell r="B106" t="str">
            <v>Công ty CP Dịch vụ Công nghiệp Lilama</v>
          </cell>
          <cell r="I106" t="str">
            <v>Số 515 - Điện Biên Phủ - Thành phố Hải Dương</v>
          </cell>
          <cell r="X106" t="str">
            <v>No.515 - Dien Bien Phu Street - Hai Duong City</v>
          </cell>
        </row>
      </sheetData>
      <sheetData sheetId="9">
        <row r="5">
          <cell r="U5" t="str">
            <v>Year 2008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ọng yếu"/>
      <sheetName val="Phân tích"/>
      <sheetName val="Danh mục"/>
      <sheetName val="Tổng hợp"/>
      <sheetName val="Báo cáo"/>
      <sheetName val="Thuyết minh"/>
      <sheetName val="Soat set"/>
      <sheetName val="Điều chỉnh"/>
      <sheetName val="Soat set 3 cap moi"/>
    </sheetNames>
    <sheetDataSet>
      <sheetData sheetId="3">
        <row r="8">
          <cell r="J8">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3"/>
  <sheetViews>
    <sheetView zoomScalePageLayoutView="0" workbookViewId="0" topLeftCell="A4">
      <selection activeCell="A1" sqref="A1"/>
    </sheetView>
  </sheetViews>
  <sheetFormatPr defaultColWidth="9.140625" defaultRowHeight="15"/>
  <cols>
    <col min="1" max="1" width="8.140625" style="0" customWidth="1"/>
    <col min="2" max="2" width="37.7109375" style="0" customWidth="1"/>
    <col min="3" max="3" width="16.00390625" style="6" customWidth="1"/>
    <col min="4" max="5" width="14.28125" style="6" customWidth="1"/>
    <col min="6" max="6" width="15.28125" style="6" customWidth="1"/>
    <col min="8" max="8" width="13.28125" style="0" customWidth="1"/>
    <col min="9" max="9" width="13.28125" style="6" customWidth="1"/>
  </cols>
  <sheetData>
    <row r="1" ht="15">
      <c r="A1" t="s">
        <v>505</v>
      </c>
    </row>
    <row r="2" spans="1:6" ht="15">
      <c r="A2" s="367" t="s">
        <v>562</v>
      </c>
      <c r="B2" s="367"/>
      <c r="C2" s="367"/>
      <c r="D2" s="367"/>
      <c r="E2" s="367"/>
      <c r="F2" s="367"/>
    </row>
    <row r="4" spans="1:6" ht="15">
      <c r="A4" s="3" t="s">
        <v>506</v>
      </c>
      <c r="B4" s="3" t="s">
        <v>507</v>
      </c>
      <c r="C4" s="7" t="s">
        <v>538</v>
      </c>
      <c r="D4" s="7" t="s">
        <v>539</v>
      </c>
      <c r="E4" s="7" t="s">
        <v>540</v>
      </c>
      <c r="F4" s="7" t="s">
        <v>541</v>
      </c>
    </row>
    <row r="5" spans="1:6" ht="15">
      <c r="A5" s="5" t="s">
        <v>508</v>
      </c>
      <c r="B5" s="5" t="s">
        <v>509</v>
      </c>
      <c r="C5" s="8"/>
      <c r="D5" s="8"/>
      <c r="E5" s="8"/>
      <c r="F5" s="8"/>
    </row>
    <row r="6" spans="1:6" ht="15">
      <c r="A6" s="4">
        <v>1</v>
      </c>
      <c r="B6" s="4" t="s">
        <v>510</v>
      </c>
      <c r="C6" s="9">
        <f>24042191844-2354476095</f>
        <v>21687715749</v>
      </c>
      <c r="D6" s="9">
        <v>7324804254</v>
      </c>
      <c r="E6" s="9">
        <v>3503246408</v>
      </c>
      <c r="F6" s="9">
        <f>+C6+D6+E6</f>
        <v>32515766411</v>
      </c>
    </row>
    <row r="7" spans="1:6" ht="15">
      <c r="A7" s="4">
        <v>2</v>
      </c>
      <c r="B7" s="4" t="s">
        <v>511</v>
      </c>
      <c r="C7" s="9">
        <f>SUM(C8:C26)</f>
        <v>23456532823</v>
      </c>
      <c r="D7" s="9">
        <f>SUM(D8:D26)</f>
        <v>6947873311</v>
      </c>
      <c r="E7" s="9">
        <f>SUM(E8:E26)</f>
        <v>4680607773</v>
      </c>
      <c r="F7" s="9">
        <f>+C7+D7+E7</f>
        <v>35085013907</v>
      </c>
    </row>
    <row r="8" spans="1:6" ht="15">
      <c r="A8" s="1" t="s">
        <v>543</v>
      </c>
      <c r="B8" s="1" t="s">
        <v>512</v>
      </c>
      <c r="C8" s="10">
        <v>20743681816</v>
      </c>
      <c r="D8" s="10"/>
      <c r="E8" s="10"/>
      <c r="F8" s="9">
        <f aca="true" t="shared" si="0" ref="F8:F43">+C8+D8+E8</f>
        <v>20743681816</v>
      </c>
    </row>
    <row r="9" spans="1:6" ht="15">
      <c r="A9" s="1" t="s">
        <v>544</v>
      </c>
      <c r="B9" s="1" t="s">
        <v>513</v>
      </c>
      <c r="C9" s="10"/>
      <c r="D9" s="10"/>
      <c r="E9" s="10"/>
      <c r="F9" s="9">
        <f t="shared" si="0"/>
        <v>0</v>
      </c>
    </row>
    <row r="10" spans="1:6" ht="15">
      <c r="A10" s="1" t="s">
        <v>545</v>
      </c>
      <c r="B10" s="1" t="s">
        <v>514</v>
      </c>
      <c r="C10" s="10"/>
      <c r="D10" s="10"/>
      <c r="E10" s="10"/>
      <c r="F10" s="9">
        <f t="shared" si="0"/>
        <v>0</v>
      </c>
    </row>
    <row r="11" spans="1:6" ht="15">
      <c r="A11" s="1" t="s">
        <v>546</v>
      </c>
      <c r="B11" s="1" t="s">
        <v>515</v>
      </c>
      <c r="C11" s="10"/>
      <c r="D11" s="10">
        <v>3145284264</v>
      </c>
      <c r="E11" s="10">
        <v>1831062101</v>
      </c>
      <c r="F11" s="9">
        <f t="shared" si="0"/>
        <v>4976346365</v>
      </c>
    </row>
    <row r="12" spans="1:6" ht="15">
      <c r="A12" s="1" t="s">
        <v>547</v>
      </c>
      <c r="B12" s="1" t="s">
        <v>516</v>
      </c>
      <c r="C12" s="10"/>
      <c r="D12" s="10"/>
      <c r="E12" s="10"/>
      <c r="F12" s="9">
        <f t="shared" si="0"/>
        <v>0</v>
      </c>
    </row>
    <row r="13" spans="1:6" ht="15">
      <c r="A13" s="1" t="s">
        <v>548</v>
      </c>
      <c r="B13" s="2" t="s">
        <v>517</v>
      </c>
      <c r="C13" s="10">
        <f>551592755-C15</f>
        <v>481200565</v>
      </c>
      <c r="D13" s="10">
        <f>1726296567-D16</f>
        <v>1478383567</v>
      </c>
      <c r="E13" s="10">
        <f>1126100839-E15</f>
        <v>1049180933</v>
      </c>
      <c r="F13" s="9">
        <f t="shared" si="0"/>
        <v>3008765065</v>
      </c>
    </row>
    <row r="14" spans="1:6" ht="15">
      <c r="A14" s="1" t="s">
        <v>549</v>
      </c>
      <c r="B14" s="2" t="s">
        <v>518</v>
      </c>
      <c r="C14" s="10"/>
      <c r="D14" s="10"/>
      <c r="E14" s="10"/>
      <c r="F14" s="9">
        <f t="shared" si="0"/>
        <v>0</v>
      </c>
    </row>
    <row r="15" spans="1:6" ht="15">
      <c r="A15" s="1" t="s">
        <v>550</v>
      </c>
      <c r="B15" s="2" t="s">
        <v>519</v>
      </c>
      <c r="C15" s="10">
        <v>70392190</v>
      </c>
      <c r="D15" s="10">
        <v>123603128</v>
      </c>
      <c r="E15" s="10">
        <v>76919906</v>
      </c>
      <c r="F15" s="9">
        <f t="shared" si="0"/>
        <v>270915224</v>
      </c>
    </row>
    <row r="16" spans="1:6" ht="15">
      <c r="A16" s="1" t="s">
        <v>551</v>
      </c>
      <c r="B16" s="2" t="s">
        <v>520</v>
      </c>
      <c r="C16" s="10"/>
      <c r="D16" s="10">
        <v>247913000</v>
      </c>
      <c r="E16" s="10">
        <v>144252000</v>
      </c>
      <c r="F16" s="9">
        <f t="shared" si="0"/>
        <v>392165000</v>
      </c>
    </row>
    <row r="17" spans="1:6" ht="15">
      <c r="A17" s="1" t="s">
        <v>542</v>
      </c>
      <c r="B17" s="1" t="s">
        <v>521</v>
      </c>
      <c r="C17" s="10">
        <v>1415506718</v>
      </c>
      <c r="D17" s="10">
        <v>628363640</v>
      </c>
      <c r="E17" s="10"/>
      <c r="F17" s="9">
        <f t="shared" si="0"/>
        <v>2043870358</v>
      </c>
    </row>
    <row r="18" spans="1:6" ht="15">
      <c r="A18" s="1" t="s">
        <v>552</v>
      </c>
      <c r="B18" s="1" t="s">
        <v>522</v>
      </c>
      <c r="C18" s="10">
        <v>71364890</v>
      </c>
      <c r="D18" s="10">
        <v>241487422</v>
      </c>
      <c r="E18" s="10">
        <v>193909085</v>
      </c>
      <c r="F18" s="9">
        <f t="shared" si="0"/>
        <v>506761397</v>
      </c>
    </row>
    <row r="19" spans="1:6" ht="15">
      <c r="A19" s="1" t="s">
        <v>553</v>
      </c>
      <c r="B19" s="1" t="s">
        <v>523</v>
      </c>
      <c r="C19" s="10"/>
      <c r="D19" s="10">
        <v>61384354</v>
      </c>
      <c r="E19" s="10">
        <v>30369750</v>
      </c>
      <c r="F19" s="9">
        <f t="shared" si="0"/>
        <v>91754104</v>
      </c>
    </row>
    <row r="20" spans="1:10" ht="15">
      <c r="A20" s="1" t="s">
        <v>554</v>
      </c>
      <c r="B20" s="1" t="s">
        <v>524</v>
      </c>
      <c r="C20" s="10">
        <v>207838865</v>
      </c>
      <c r="D20" s="10">
        <v>95284552</v>
      </c>
      <c r="E20" s="10">
        <v>37998554</v>
      </c>
      <c r="F20" s="9">
        <f t="shared" si="0"/>
        <v>341121971</v>
      </c>
      <c r="H20" s="6"/>
      <c r="J20" s="6"/>
    </row>
    <row r="21" spans="1:10" ht="15">
      <c r="A21" s="1" t="s">
        <v>555</v>
      </c>
      <c r="B21" s="1" t="s">
        <v>525</v>
      </c>
      <c r="C21" s="10"/>
      <c r="D21" s="10"/>
      <c r="E21" s="10"/>
      <c r="F21" s="9">
        <f t="shared" si="0"/>
        <v>0</v>
      </c>
      <c r="H21" s="6"/>
      <c r="J21" s="6"/>
    </row>
    <row r="22" spans="1:10" ht="15">
      <c r="A22" s="1" t="s">
        <v>556</v>
      </c>
      <c r="B22" s="1" t="s">
        <v>563</v>
      </c>
      <c r="C22" s="10">
        <v>98990468</v>
      </c>
      <c r="D22" s="10">
        <f>144020827+58356741+103232156+11066666</f>
        <v>316676390</v>
      </c>
      <c r="E22" s="10">
        <f>6099663+750255035+237790666+11031021+74018117</f>
        <v>1079194502</v>
      </c>
      <c r="F22" s="9">
        <f t="shared" si="0"/>
        <v>1494861360</v>
      </c>
      <c r="H22" s="6"/>
      <c r="J22" s="6"/>
    </row>
    <row r="23" spans="1:10" ht="15">
      <c r="A23" s="1" t="s">
        <v>557</v>
      </c>
      <c r="B23" s="1" t="s">
        <v>526</v>
      </c>
      <c r="C23" s="10"/>
      <c r="D23" s="10">
        <v>4203637</v>
      </c>
      <c r="E23" s="10">
        <v>4191365</v>
      </c>
      <c r="F23" s="9">
        <f t="shared" si="0"/>
        <v>8395002</v>
      </c>
      <c r="H23" s="6"/>
      <c r="J23" s="6"/>
    </row>
    <row r="24" spans="1:6" ht="15">
      <c r="A24" s="1" t="s">
        <v>558</v>
      </c>
      <c r="B24" s="1" t="s">
        <v>527</v>
      </c>
      <c r="C24" s="10">
        <v>98770125</v>
      </c>
      <c r="D24" s="10">
        <v>103016720</v>
      </c>
      <c r="E24" s="10">
        <v>16693910</v>
      </c>
      <c r="F24" s="9">
        <f t="shared" si="0"/>
        <v>218480755</v>
      </c>
    </row>
    <row r="25" spans="1:6" ht="15">
      <c r="A25" s="1" t="s">
        <v>559</v>
      </c>
      <c r="B25" s="1" t="s">
        <v>528</v>
      </c>
      <c r="C25" s="10"/>
      <c r="D25" s="10"/>
      <c r="E25" s="10"/>
      <c r="F25" s="9">
        <f t="shared" si="0"/>
        <v>0</v>
      </c>
    </row>
    <row r="26" spans="1:6" ht="15">
      <c r="A26" s="1" t="s">
        <v>560</v>
      </c>
      <c r="B26" s="1" t="s">
        <v>529</v>
      </c>
      <c r="C26" s="10">
        <v>268787186</v>
      </c>
      <c r="D26" s="10">
        <v>502272637</v>
      </c>
      <c r="E26" s="10">
        <v>216835667</v>
      </c>
      <c r="F26" s="9">
        <f t="shared" si="0"/>
        <v>987895490</v>
      </c>
    </row>
    <row r="27" spans="1:6" ht="15">
      <c r="A27" s="4">
        <v>3</v>
      </c>
      <c r="B27" s="4" t="s">
        <v>561</v>
      </c>
      <c r="C27" s="9">
        <f>+C6-C7</f>
        <v>-1768817074</v>
      </c>
      <c r="D27" s="9">
        <f>+D6-D7</f>
        <v>376930943</v>
      </c>
      <c r="E27" s="9">
        <f>+E6-E7</f>
        <v>-1177361365</v>
      </c>
      <c r="F27" s="9">
        <f t="shared" si="0"/>
        <v>-2569247496</v>
      </c>
    </row>
    <row r="28" spans="1:6" ht="15">
      <c r="A28" s="5" t="s">
        <v>530</v>
      </c>
      <c r="B28" s="5" t="s">
        <v>531</v>
      </c>
      <c r="C28" s="8">
        <f>+C29-C31</f>
        <v>616994763</v>
      </c>
      <c r="D28" s="8">
        <f>+D29-D31</f>
        <v>515833</v>
      </c>
      <c r="E28" s="8">
        <f>+E29-E31</f>
        <v>0</v>
      </c>
      <c r="F28" s="9">
        <f t="shared" si="0"/>
        <v>617510596</v>
      </c>
    </row>
    <row r="29" spans="1:6" ht="15">
      <c r="A29" s="4">
        <v>4</v>
      </c>
      <c r="B29" s="4" t="s">
        <v>510</v>
      </c>
      <c r="C29" s="9">
        <v>624439207</v>
      </c>
      <c r="D29" s="9">
        <v>515833</v>
      </c>
      <c r="E29" s="9"/>
      <c r="F29" s="9">
        <f t="shared" si="0"/>
        <v>624955040</v>
      </c>
    </row>
    <row r="30" spans="1:6" ht="15">
      <c r="A30" s="1"/>
      <c r="B30" s="1"/>
      <c r="C30" s="10"/>
      <c r="D30" s="10"/>
      <c r="E30" s="10"/>
      <c r="F30" s="9">
        <f t="shared" si="0"/>
        <v>0</v>
      </c>
    </row>
    <row r="31" spans="1:6" ht="15">
      <c r="A31" s="4">
        <v>5</v>
      </c>
      <c r="B31" s="4" t="s">
        <v>511</v>
      </c>
      <c r="C31" s="9">
        <v>7444444</v>
      </c>
      <c r="D31" s="9"/>
      <c r="E31" s="9"/>
      <c r="F31" s="9">
        <f t="shared" si="0"/>
        <v>7444444</v>
      </c>
    </row>
    <row r="32" spans="1:6" ht="15">
      <c r="A32" s="1"/>
      <c r="B32" s="1"/>
      <c r="C32" s="10"/>
      <c r="D32" s="10"/>
      <c r="E32" s="10"/>
      <c r="F32" s="9">
        <f t="shared" si="0"/>
        <v>0</v>
      </c>
    </row>
    <row r="33" spans="1:6" ht="15">
      <c r="A33" s="4">
        <v>6</v>
      </c>
      <c r="B33" s="4" t="s">
        <v>534</v>
      </c>
      <c r="C33" s="9"/>
      <c r="D33" s="9"/>
      <c r="E33" s="9"/>
      <c r="F33" s="9">
        <f t="shared" si="0"/>
        <v>0</v>
      </c>
    </row>
    <row r="34" spans="1:6" ht="15">
      <c r="A34" s="5" t="s">
        <v>532</v>
      </c>
      <c r="B34" s="5" t="s">
        <v>533</v>
      </c>
      <c r="C34" s="8">
        <f>+C35-C39</f>
        <v>912952323</v>
      </c>
      <c r="D34" s="8">
        <f>+D35-D39</f>
        <v>152263561</v>
      </c>
      <c r="E34" s="8">
        <f>+E35-E39</f>
        <v>0</v>
      </c>
      <c r="F34" s="9">
        <f t="shared" si="0"/>
        <v>1065215884</v>
      </c>
    </row>
    <row r="35" spans="1:6" ht="15">
      <c r="A35" s="4">
        <v>7</v>
      </c>
      <c r="B35" s="4" t="s">
        <v>510</v>
      </c>
      <c r="C35" s="9">
        <v>5107357583</v>
      </c>
      <c r="D35" s="9">
        <v>260154889</v>
      </c>
      <c r="E35" s="9"/>
      <c r="F35" s="9">
        <f t="shared" si="0"/>
        <v>5367512472</v>
      </c>
    </row>
    <row r="36" spans="1:6" ht="15">
      <c r="A36" s="4"/>
      <c r="B36" s="1" t="s">
        <v>564</v>
      </c>
      <c r="C36" s="10">
        <v>1377999993</v>
      </c>
      <c r="D36" s="9"/>
      <c r="E36" s="9"/>
      <c r="F36" s="9"/>
    </row>
    <row r="37" spans="1:6" ht="15">
      <c r="A37" s="1"/>
      <c r="B37" s="1" t="s">
        <v>565</v>
      </c>
      <c r="C37" s="10">
        <v>3571808294</v>
      </c>
      <c r="D37" s="10"/>
      <c r="E37" s="10"/>
      <c r="F37" s="9">
        <f t="shared" si="0"/>
        <v>3571808294</v>
      </c>
    </row>
    <row r="38" spans="1:6" ht="15">
      <c r="A38" s="1"/>
      <c r="B38" s="1" t="s">
        <v>566</v>
      </c>
      <c r="C38" s="10">
        <v>157549296</v>
      </c>
      <c r="D38" s="10"/>
      <c r="E38" s="10"/>
      <c r="F38" s="9"/>
    </row>
    <row r="39" spans="1:9" s="11" customFormat="1" ht="15">
      <c r="A39" s="4">
        <v>8</v>
      </c>
      <c r="B39" s="4" t="s">
        <v>511</v>
      </c>
      <c r="C39" s="9">
        <v>4194405260</v>
      </c>
      <c r="D39" s="9">
        <v>107891328</v>
      </c>
      <c r="E39" s="9"/>
      <c r="F39" s="9">
        <f t="shared" si="0"/>
        <v>4302296588</v>
      </c>
      <c r="I39" s="12"/>
    </row>
    <row r="40" spans="1:6" ht="15">
      <c r="A40" s="1"/>
      <c r="B40" s="1" t="s">
        <v>564</v>
      </c>
      <c r="C40" s="10">
        <v>1288467492</v>
      </c>
      <c r="D40" s="10"/>
      <c r="E40" s="10"/>
      <c r="F40" s="9"/>
    </row>
    <row r="41" spans="1:6" ht="15">
      <c r="A41" s="1"/>
      <c r="B41" s="1" t="s">
        <v>565</v>
      </c>
      <c r="C41" s="10">
        <v>2905937768</v>
      </c>
      <c r="D41" s="10"/>
      <c r="E41" s="10"/>
      <c r="F41" s="9">
        <f t="shared" si="0"/>
        <v>2905937768</v>
      </c>
    </row>
    <row r="42" spans="1:6" ht="15">
      <c r="A42" s="1">
        <v>9</v>
      </c>
      <c r="B42" s="1" t="s">
        <v>535</v>
      </c>
      <c r="C42" s="10">
        <f>+C28+C34</f>
        <v>1529947086</v>
      </c>
      <c r="D42" s="10">
        <f>+D28+D34</f>
        <v>152779394</v>
      </c>
      <c r="E42" s="10">
        <f>+E28+E34</f>
        <v>0</v>
      </c>
      <c r="F42" s="9">
        <f t="shared" si="0"/>
        <v>1682726480</v>
      </c>
    </row>
    <row r="43" spans="1:6" ht="15">
      <c r="A43" s="5" t="s">
        <v>536</v>
      </c>
      <c r="B43" s="5" t="s">
        <v>537</v>
      </c>
      <c r="C43" s="8">
        <f>+C27+C42</f>
        <v>-238869988</v>
      </c>
      <c r="D43" s="8">
        <f>+D27+D42</f>
        <v>529710337</v>
      </c>
      <c r="E43" s="8">
        <f>+E27+E42</f>
        <v>-1177361365</v>
      </c>
      <c r="F43" s="9">
        <f t="shared" si="0"/>
        <v>-886521016</v>
      </c>
    </row>
  </sheetData>
  <sheetProtection/>
  <mergeCells count="1">
    <mergeCell ref="A2:F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49"/>
  <sheetViews>
    <sheetView zoomScalePageLayoutView="0" workbookViewId="0" topLeftCell="A1">
      <selection activeCell="A1" sqref="A1"/>
    </sheetView>
  </sheetViews>
  <sheetFormatPr defaultColWidth="9.140625" defaultRowHeight="15"/>
  <cols>
    <col min="1" max="1" width="8.140625" style="0" customWidth="1"/>
    <col min="2" max="2" width="31.7109375" style="0" customWidth="1"/>
    <col min="3" max="3" width="16.00390625" style="6" customWidth="1"/>
    <col min="4" max="5" width="14.28125" style="6" customWidth="1"/>
    <col min="6" max="6" width="15.28125" style="6" customWidth="1"/>
    <col min="8" max="8" width="13.28125" style="0" customWidth="1"/>
    <col min="9" max="9" width="13.28125" style="6" customWidth="1"/>
  </cols>
  <sheetData>
    <row r="1" ht="15">
      <c r="A1" t="s">
        <v>505</v>
      </c>
    </row>
    <row r="2" spans="1:6" ht="15">
      <c r="A2" s="367" t="s">
        <v>562</v>
      </c>
      <c r="B2" s="367"/>
      <c r="C2" s="367"/>
      <c r="D2" s="367"/>
      <c r="E2" s="367"/>
      <c r="F2" s="367"/>
    </row>
    <row r="4" spans="1:6" ht="15">
      <c r="A4" s="3" t="s">
        <v>506</v>
      </c>
      <c r="B4" s="3" t="s">
        <v>507</v>
      </c>
      <c r="C4" s="7" t="s">
        <v>538</v>
      </c>
      <c r="D4" s="7" t="s">
        <v>539</v>
      </c>
      <c r="E4" s="7" t="s">
        <v>540</v>
      </c>
      <c r="F4" s="7" t="s">
        <v>541</v>
      </c>
    </row>
    <row r="5" spans="1:6" ht="15">
      <c r="A5" s="5" t="s">
        <v>508</v>
      </c>
      <c r="B5" s="5" t="s">
        <v>509</v>
      </c>
      <c r="C5" s="8"/>
      <c r="D5" s="8"/>
      <c r="E5" s="8"/>
      <c r="F5" s="8"/>
    </row>
    <row r="6" spans="1:6" ht="15">
      <c r="A6" s="4">
        <v>1</v>
      </c>
      <c r="B6" s="4" t="s">
        <v>510</v>
      </c>
      <c r="C6" s="9">
        <f>69108677904-436363632-949930648+2356545454</f>
        <v>70078929078</v>
      </c>
      <c r="D6" s="9">
        <v>17706338226</v>
      </c>
      <c r="E6" s="9">
        <v>8242289187</v>
      </c>
      <c r="F6" s="9">
        <f>+C6+D6+E6</f>
        <v>96027556491</v>
      </c>
    </row>
    <row r="7" spans="1:6" ht="15">
      <c r="A7" s="4">
        <v>2</v>
      </c>
      <c r="B7" s="4" t="s">
        <v>511</v>
      </c>
      <c r="C7" s="9">
        <f>SUM(C8:C26)</f>
        <v>72275627524</v>
      </c>
      <c r="D7" s="9">
        <f>SUM(D8:D26)</f>
        <v>17085019819</v>
      </c>
      <c r="E7" s="9">
        <f>SUM(E8:E26)</f>
        <v>9187826342</v>
      </c>
      <c r="F7" s="9">
        <f>+C7+D7+E7</f>
        <v>98548473685</v>
      </c>
    </row>
    <row r="8" spans="1:6" ht="15">
      <c r="A8" s="1" t="s">
        <v>543</v>
      </c>
      <c r="B8" s="1" t="s">
        <v>512</v>
      </c>
      <c r="C8" s="10">
        <f>68284789303-2631318127+2423427273</f>
        <v>68076898449</v>
      </c>
      <c r="D8" s="10"/>
      <c r="E8" s="10"/>
      <c r="F8" s="9">
        <f aca="true" t="shared" si="0" ref="F8:F42">+C8+D8+E8</f>
        <v>68076898449</v>
      </c>
    </row>
    <row r="9" spans="1:6" ht="15">
      <c r="A9" s="1" t="s">
        <v>544</v>
      </c>
      <c r="B9" s="1" t="s">
        <v>513</v>
      </c>
      <c r="C9" s="10"/>
      <c r="D9" s="10"/>
      <c r="E9" s="10"/>
      <c r="F9" s="9">
        <f t="shared" si="0"/>
        <v>0</v>
      </c>
    </row>
    <row r="10" spans="1:6" ht="15">
      <c r="A10" s="1" t="s">
        <v>545</v>
      </c>
      <c r="B10" s="1" t="s">
        <v>514</v>
      </c>
      <c r="C10" s="10">
        <v>323347700</v>
      </c>
      <c r="D10" s="10"/>
      <c r="E10" s="10"/>
      <c r="F10" s="9">
        <f t="shared" si="0"/>
        <v>323347700</v>
      </c>
    </row>
    <row r="11" spans="1:6" ht="15">
      <c r="A11" s="1" t="s">
        <v>546</v>
      </c>
      <c r="B11" s="1" t="s">
        <v>515</v>
      </c>
      <c r="C11" s="10"/>
      <c r="D11" s="10">
        <v>9893127220</v>
      </c>
      <c r="E11" s="10">
        <v>4223393518</v>
      </c>
      <c r="F11" s="9">
        <f t="shared" si="0"/>
        <v>14116520738</v>
      </c>
    </row>
    <row r="12" spans="1:6" ht="15">
      <c r="A12" s="1" t="s">
        <v>547</v>
      </c>
      <c r="B12" s="1" t="s">
        <v>516</v>
      </c>
      <c r="C12" s="10"/>
      <c r="D12" s="10"/>
      <c r="E12" s="10"/>
      <c r="F12" s="9">
        <f t="shared" si="0"/>
        <v>0</v>
      </c>
    </row>
    <row r="13" spans="1:6" ht="15">
      <c r="A13" s="1" t="s">
        <v>548</v>
      </c>
      <c r="B13" s="2" t="s">
        <v>517</v>
      </c>
      <c r="C13" s="10">
        <f>551592755-C15</f>
        <v>481200565</v>
      </c>
      <c r="D13" s="10">
        <f>1726296567-D16</f>
        <v>1478383567</v>
      </c>
      <c r="E13" s="10">
        <f>1126100839-E15</f>
        <v>1049180933</v>
      </c>
      <c r="F13" s="9">
        <f t="shared" si="0"/>
        <v>3008765065</v>
      </c>
    </row>
    <row r="14" spans="1:6" ht="15">
      <c r="A14" s="1" t="s">
        <v>549</v>
      </c>
      <c r="B14" s="2" t="s">
        <v>518</v>
      </c>
      <c r="C14" s="10">
        <v>411301166</v>
      </c>
      <c r="D14" s="10">
        <f>1714100000+128300000</f>
        <v>1842400000</v>
      </c>
      <c r="E14" s="10">
        <f>2456162917-E13</f>
        <v>1406981984</v>
      </c>
      <c r="F14" s="9">
        <f t="shared" si="0"/>
        <v>3660683150</v>
      </c>
    </row>
    <row r="15" spans="1:6" ht="15">
      <c r="A15" s="1" t="s">
        <v>550</v>
      </c>
      <c r="B15" s="2" t="s">
        <v>519</v>
      </c>
      <c r="C15" s="10">
        <v>70392190</v>
      </c>
      <c r="D15" s="10">
        <v>123603128</v>
      </c>
      <c r="E15" s="10">
        <v>76919906</v>
      </c>
      <c r="F15" s="9">
        <f t="shared" si="0"/>
        <v>270915224</v>
      </c>
    </row>
    <row r="16" spans="1:6" ht="15">
      <c r="A16" s="1" t="s">
        <v>551</v>
      </c>
      <c r="B16" s="2" t="s">
        <v>520</v>
      </c>
      <c r="C16" s="10">
        <v>61336500</v>
      </c>
      <c r="D16" s="10">
        <v>247913000</v>
      </c>
      <c r="E16" s="10">
        <v>144252000</v>
      </c>
      <c r="F16" s="9">
        <f t="shared" si="0"/>
        <v>453501500</v>
      </c>
    </row>
    <row r="17" spans="1:6" ht="15">
      <c r="A17" s="1" t="s">
        <v>542</v>
      </c>
      <c r="B17" s="1" t="s">
        <v>521</v>
      </c>
      <c r="C17" s="10">
        <v>1188442874</v>
      </c>
      <c r="D17" s="10">
        <v>968923640</v>
      </c>
      <c r="E17" s="10"/>
      <c r="F17" s="9">
        <f t="shared" si="0"/>
        <v>2157366514</v>
      </c>
    </row>
    <row r="18" spans="1:6" ht="15">
      <c r="A18" s="1" t="s">
        <v>552</v>
      </c>
      <c r="B18" s="1" t="s">
        <v>522</v>
      </c>
      <c r="C18" s="10">
        <v>71364890</v>
      </c>
      <c r="D18" s="10">
        <v>241487422</v>
      </c>
      <c r="E18" s="10">
        <v>193909085</v>
      </c>
      <c r="F18" s="9">
        <f t="shared" si="0"/>
        <v>506761397</v>
      </c>
    </row>
    <row r="19" spans="1:6" ht="15">
      <c r="A19" s="1" t="s">
        <v>553</v>
      </c>
      <c r="B19" s="1" t="s">
        <v>523</v>
      </c>
      <c r="C19" s="10"/>
      <c r="D19" s="10">
        <v>61384354</v>
      </c>
      <c r="E19" s="10">
        <v>30369750</v>
      </c>
      <c r="F19" s="9">
        <f t="shared" si="0"/>
        <v>91754104</v>
      </c>
    </row>
    <row r="20" spans="1:10" ht="15">
      <c r="A20" s="1" t="s">
        <v>554</v>
      </c>
      <c r="B20" s="1" t="s">
        <v>524</v>
      </c>
      <c r="C20" s="10">
        <v>207838865</v>
      </c>
      <c r="D20" s="10">
        <v>95284552</v>
      </c>
      <c r="E20" s="10">
        <v>37998554</v>
      </c>
      <c r="F20" s="9">
        <f t="shared" si="0"/>
        <v>341121971</v>
      </c>
      <c r="H20" s="6"/>
      <c r="J20" s="6"/>
    </row>
    <row r="21" spans="1:10" ht="15">
      <c r="A21" s="1" t="s">
        <v>555</v>
      </c>
      <c r="B21" s="1" t="s">
        <v>525</v>
      </c>
      <c r="C21" s="10"/>
      <c r="D21" s="10"/>
      <c r="E21" s="10"/>
      <c r="F21" s="9">
        <f t="shared" si="0"/>
        <v>0</v>
      </c>
      <c r="H21" s="6"/>
      <c r="J21" s="6"/>
    </row>
    <row r="22" spans="1:10" ht="15">
      <c r="A22" s="1" t="s">
        <v>556</v>
      </c>
      <c r="B22" s="1" t="s">
        <v>563</v>
      </c>
      <c r="C22" s="10">
        <v>98990468</v>
      </c>
      <c r="D22" s="10">
        <v>598401524</v>
      </c>
      <c r="E22" s="10">
        <v>1246276611</v>
      </c>
      <c r="F22" s="9">
        <f t="shared" si="0"/>
        <v>1943668603</v>
      </c>
      <c r="H22" s="6"/>
      <c r="J22" s="6"/>
    </row>
    <row r="23" spans="1:10" ht="15">
      <c r="A23" s="1" t="s">
        <v>557</v>
      </c>
      <c r="B23" s="1" t="s">
        <v>526</v>
      </c>
      <c r="C23" s="10"/>
      <c r="D23" s="10">
        <v>4203637</v>
      </c>
      <c r="E23" s="10">
        <v>4191365</v>
      </c>
      <c r="F23" s="9">
        <f t="shared" si="0"/>
        <v>8395002</v>
      </c>
      <c r="H23" s="6"/>
      <c r="J23" s="6"/>
    </row>
    <row r="24" spans="1:9" ht="15">
      <c r="A24" s="1" t="s">
        <v>558</v>
      </c>
      <c r="B24" s="1" t="s">
        <v>567</v>
      </c>
      <c r="C24" s="10">
        <v>98770125</v>
      </c>
      <c r="D24" s="10">
        <v>103016720</v>
      </c>
      <c r="E24" s="10">
        <f>285508407+41185000</f>
        <v>326693407</v>
      </c>
      <c r="F24" s="9">
        <f t="shared" si="0"/>
        <v>528480252</v>
      </c>
      <c r="I24" s="6" t="s">
        <v>568</v>
      </c>
    </row>
    <row r="25" spans="1:6" ht="15">
      <c r="A25" s="1" t="s">
        <v>559</v>
      </c>
      <c r="B25" s="1" t="s">
        <v>528</v>
      </c>
      <c r="C25" s="10"/>
      <c r="D25" s="10"/>
      <c r="E25" s="10"/>
      <c r="F25" s="9">
        <f t="shared" si="0"/>
        <v>0</v>
      </c>
    </row>
    <row r="26" spans="1:6" ht="15">
      <c r="A26" s="1" t="s">
        <v>560</v>
      </c>
      <c r="B26" s="1" t="s">
        <v>529</v>
      </c>
      <c r="C26" s="10">
        <f>2827558333+37425406+45043854-2651877646+927593785</f>
        <v>1185743732</v>
      </c>
      <c r="D26" s="10">
        <v>1426891055</v>
      </c>
      <c r="E26" s="10">
        <v>447659229</v>
      </c>
      <c r="F26" s="9">
        <f t="shared" si="0"/>
        <v>3060294016</v>
      </c>
    </row>
    <row r="27" spans="1:6" ht="15">
      <c r="A27" s="4">
        <v>3</v>
      </c>
      <c r="B27" s="4" t="s">
        <v>561</v>
      </c>
      <c r="C27" s="9">
        <f>+C6-C7</f>
        <v>-2196698446</v>
      </c>
      <c r="D27" s="9">
        <f>+D6-D7</f>
        <v>621318407</v>
      </c>
      <c r="E27" s="9">
        <f>+E6-E7</f>
        <v>-945537155</v>
      </c>
      <c r="F27" s="9">
        <f t="shared" si="0"/>
        <v>-2520917194</v>
      </c>
    </row>
    <row r="28" spans="1:6" ht="15">
      <c r="A28" s="5" t="s">
        <v>530</v>
      </c>
      <c r="B28" s="5" t="s">
        <v>531</v>
      </c>
      <c r="C28" s="8">
        <f>+C29-C30</f>
        <v>-188611120</v>
      </c>
      <c r="D28" s="8">
        <f>+D29-D30</f>
        <v>0</v>
      </c>
      <c r="E28" s="8">
        <f>+E29-E30</f>
        <v>0</v>
      </c>
      <c r="F28" s="9">
        <f t="shared" si="0"/>
        <v>-188611120</v>
      </c>
    </row>
    <row r="29" spans="1:6" ht="15">
      <c r="A29" s="4">
        <v>4</v>
      </c>
      <c r="B29" s="4" t="s">
        <v>510</v>
      </c>
      <c r="C29" s="9">
        <f>447248134+30541765+984425</f>
        <v>478774324</v>
      </c>
      <c r="D29" s="9"/>
      <c r="E29" s="9"/>
      <c r="F29" s="9">
        <f t="shared" si="0"/>
        <v>478774324</v>
      </c>
    </row>
    <row r="30" spans="1:6" ht="15">
      <c r="A30" s="4">
        <v>5</v>
      </c>
      <c r="B30" s="4" t="s">
        <v>511</v>
      </c>
      <c r="C30" s="9">
        <v>667385444</v>
      </c>
      <c r="D30" s="9"/>
      <c r="E30" s="9"/>
      <c r="F30" s="9">
        <f t="shared" si="0"/>
        <v>667385444</v>
      </c>
    </row>
    <row r="31" spans="1:6" ht="15">
      <c r="A31" s="4">
        <v>6</v>
      </c>
      <c r="B31" s="4" t="s">
        <v>534</v>
      </c>
      <c r="C31" s="9"/>
      <c r="D31" s="9"/>
      <c r="E31" s="9"/>
      <c r="F31" s="9">
        <f t="shared" si="0"/>
        <v>0</v>
      </c>
    </row>
    <row r="32" spans="1:6" ht="15">
      <c r="A32" s="5" t="s">
        <v>532</v>
      </c>
      <c r="B32" s="5" t="s">
        <v>533</v>
      </c>
      <c r="C32" s="8">
        <f>+C33-C37</f>
        <v>2453785043</v>
      </c>
      <c r="D32" s="8">
        <f>+D33-D37</f>
        <v>168043465</v>
      </c>
      <c r="E32" s="8">
        <f>+E33-E37</f>
        <v>114036893</v>
      </c>
      <c r="F32" s="9">
        <f t="shared" si="0"/>
        <v>2735865401</v>
      </c>
    </row>
    <row r="33" spans="1:6" ht="15">
      <c r="A33" s="4">
        <v>7</v>
      </c>
      <c r="B33" s="4" t="s">
        <v>510</v>
      </c>
      <c r="C33" s="9">
        <f>+C34+C35+C36</f>
        <v>6804088422</v>
      </c>
      <c r="D33" s="9">
        <v>168043465</v>
      </c>
      <c r="E33" s="9">
        <v>114036893</v>
      </c>
      <c r="F33" s="9">
        <f t="shared" si="0"/>
        <v>7086168780</v>
      </c>
    </row>
    <row r="34" spans="1:6" ht="15">
      <c r="A34" s="4"/>
      <c r="B34" s="1" t="s">
        <v>564</v>
      </c>
      <c r="C34" s="10">
        <v>1377999993</v>
      </c>
      <c r="D34" s="9"/>
      <c r="E34" s="9"/>
      <c r="F34" s="9"/>
    </row>
    <row r="35" spans="1:6" ht="15">
      <c r="A35" s="4"/>
      <c r="B35" s="1" t="s">
        <v>565</v>
      </c>
      <c r="C35" s="10">
        <v>3571808294</v>
      </c>
      <c r="D35" s="9"/>
      <c r="E35" s="9"/>
      <c r="F35" s="9"/>
    </row>
    <row r="36" spans="1:6" ht="15">
      <c r="A36" s="1"/>
      <c r="B36" s="1" t="s">
        <v>566</v>
      </c>
      <c r="C36" s="10">
        <f>1184525500+669754635</f>
        <v>1854280135</v>
      </c>
      <c r="D36" s="10"/>
      <c r="E36" s="10"/>
      <c r="F36" s="9">
        <f t="shared" si="0"/>
        <v>1854280135</v>
      </c>
    </row>
    <row r="37" spans="1:6" ht="15">
      <c r="A37" s="1">
        <v>8</v>
      </c>
      <c r="B37" s="1" t="s">
        <v>511</v>
      </c>
      <c r="C37" s="10">
        <f>+C38+C39+C40</f>
        <v>4350303379</v>
      </c>
      <c r="D37" s="10"/>
      <c r="E37" s="10"/>
      <c r="F37" s="9">
        <f t="shared" si="0"/>
        <v>4350303379</v>
      </c>
    </row>
    <row r="38" spans="1:6" ht="15">
      <c r="A38" s="1"/>
      <c r="B38" s="1" t="s">
        <v>564</v>
      </c>
      <c r="C38" s="10">
        <v>1288467492</v>
      </c>
      <c r="D38" s="10"/>
      <c r="E38" s="10"/>
      <c r="F38" s="9"/>
    </row>
    <row r="39" spans="1:6" ht="15">
      <c r="A39" s="1"/>
      <c r="B39" s="1" t="s">
        <v>565</v>
      </c>
      <c r="C39" s="10">
        <v>2905937768</v>
      </c>
      <c r="D39" s="10"/>
      <c r="E39" s="10"/>
      <c r="F39" s="9">
        <f t="shared" si="0"/>
        <v>2905937768</v>
      </c>
    </row>
    <row r="40" spans="1:6" ht="15">
      <c r="A40" s="1"/>
      <c r="B40" s="1" t="s">
        <v>566</v>
      </c>
      <c r="C40" s="10">
        <v>155898119</v>
      </c>
      <c r="D40" s="10"/>
      <c r="E40" s="10"/>
      <c r="F40" s="9"/>
    </row>
    <row r="41" spans="1:6" ht="15">
      <c r="A41" s="1">
        <v>9</v>
      </c>
      <c r="B41" s="1" t="s">
        <v>535</v>
      </c>
      <c r="C41" s="10">
        <f>+C28+C32</f>
        <v>2265173923</v>
      </c>
      <c r="D41" s="10">
        <f>+D28+D32</f>
        <v>168043465</v>
      </c>
      <c r="E41" s="10">
        <f>+E28+E32</f>
        <v>114036893</v>
      </c>
      <c r="F41" s="9">
        <f t="shared" si="0"/>
        <v>2547254281</v>
      </c>
    </row>
    <row r="42" spans="1:6" ht="15">
      <c r="A42" s="5" t="s">
        <v>536</v>
      </c>
      <c r="B42" s="5" t="s">
        <v>537</v>
      </c>
      <c r="C42" s="8">
        <f>+C27+C41</f>
        <v>68475477</v>
      </c>
      <c r="D42" s="8">
        <f>+D27+D41</f>
        <v>789361872</v>
      </c>
      <c r="E42" s="8">
        <f>+E27+E41</f>
        <v>-831500262</v>
      </c>
      <c r="F42" s="9">
        <f t="shared" si="0"/>
        <v>26337087</v>
      </c>
    </row>
    <row r="43" spans="2:3" ht="15">
      <c r="B43" t="s">
        <v>569</v>
      </c>
      <c r="C43" s="6">
        <v>-1344626714</v>
      </c>
    </row>
    <row r="44" spans="2:3" ht="15">
      <c r="B44" t="s">
        <v>570</v>
      </c>
      <c r="C44" s="6">
        <f>+F42-VAT!F43</f>
        <v>912858103</v>
      </c>
    </row>
    <row r="45" spans="2:3" ht="15">
      <c r="B45" t="s">
        <v>571</v>
      </c>
      <c r="C45" s="6">
        <f>+C43+C44</f>
        <v>-431768611</v>
      </c>
    </row>
    <row r="47" ht="15">
      <c r="B47" t="s">
        <v>574</v>
      </c>
    </row>
    <row r="48" spans="2:3" ht="15">
      <c r="B48" t="s">
        <v>572</v>
      </c>
      <c r="C48" s="6">
        <v>270000000</v>
      </c>
    </row>
    <row r="49" spans="2:3" ht="15">
      <c r="B49" t="s">
        <v>573</v>
      </c>
      <c r="C49" s="6">
        <v>82480000</v>
      </c>
    </row>
  </sheetData>
  <sheetProtection/>
  <mergeCells count="1">
    <mergeCell ref="A2:F2"/>
  </mergeCells>
  <printOptions/>
  <pageMargins left="0.27" right="0.26" top="0.17" bottom="0.18"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94"/>
  <sheetViews>
    <sheetView zoomScalePageLayoutView="0" workbookViewId="0" topLeftCell="A61">
      <selection activeCell="F14" sqref="F14"/>
    </sheetView>
  </sheetViews>
  <sheetFormatPr defaultColWidth="9.00390625" defaultRowHeight="15"/>
  <cols>
    <col min="1" max="1" width="9.00390625" style="13" customWidth="1"/>
    <col min="2" max="2" width="32.57421875" style="13" customWidth="1"/>
    <col min="3" max="3" width="9.00390625" style="13" customWidth="1"/>
    <col min="4" max="4" width="14.8515625" style="14" bestFit="1" customWidth="1"/>
    <col min="5" max="5" width="3.00390625" style="14" customWidth="1"/>
    <col min="6" max="6" width="15.140625" style="13" customWidth="1"/>
    <col min="7" max="7" width="9.00390625" style="13" customWidth="1"/>
    <col min="8" max="8" width="10.00390625" style="13" bestFit="1" customWidth="1"/>
    <col min="9" max="16384" width="9.00390625" style="13" customWidth="1"/>
  </cols>
  <sheetData>
    <row r="1" spans="1:5" s="77" customFormat="1" ht="10.5">
      <c r="A1" s="79" t="s">
        <v>733</v>
      </c>
      <c r="B1" s="79"/>
      <c r="C1" s="79"/>
      <c r="D1" s="79"/>
      <c r="E1" s="79"/>
    </row>
    <row r="2" spans="1:5" s="78" customFormat="1" ht="11.25">
      <c r="A2" s="80" t="s">
        <v>734</v>
      </c>
      <c r="B2" s="80"/>
      <c r="C2" s="80"/>
      <c r="D2" s="80"/>
      <c r="E2" s="80"/>
    </row>
    <row r="3" spans="1:6" ht="12.75">
      <c r="A3" s="374" t="s">
        <v>575</v>
      </c>
      <c r="B3" s="374"/>
      <c r="C3" s="374"/>
      <c r="D3" s="374"/>
      <c r="E3" s="374"/>
      <c r="F3" s="374"/>
    </row>
    <row r="4" spans="1:6" ht="13.5">
      <c r="A4" s="373" t="s">
        <v>729</v>
      </c>
      <c r="B4" s="373"/>
      <c r="C4" s="373"/>
      <c r="D4" s="373"/>
      <c r="E4" s="373"/>
      <c r="F4" s="373"/>
    </row>
    <row r="7" spans="1:6" ht="12.75">
      <c r="A7" s="368" t="s">
        <v>576</v>
      </c>
      <c r="B7" s="369" t="s">
        <v>577</v>
      </c>
      <c r="C7" s="368" t="s">
        <v>578</v>
      </c>
      <c r="D7" s="15" t="s">
        <v>677</v>
      </c>
      <c r="E7" s="15"/>
      <c r="F7" s="16" t="s">
        <v>678</v>
      </c>
    </row>
    <row r="8" spans="1:6" ht="12.75">
      <c r="A8" s="368"/>
      <c r="B8" s="369"/>
      <c r="C8" s="368"/>
      <c r="D8" s="17" t="s">
        <v>579</v>
      </c>
      <c r="E8" s="17"/>
      <c r="F8" s="18" t="s">
        <v>579</v>
      </c>
    </row>
    <row r="9" spans="1:6" ht="12.75">
      <c r="A9" s="19"/>
      <c r="B9" s="19"/>
      <c r="C9" s="20"/>
      <c r="D9" s="21"/>
      <c r="E9" s="21"/>
      <c r="F9" s="19"/>
    </row>
    <row r="10" spans="1:6" ht="14.25" customHeight="1">
      <c r="A10" s="20">
        <v>100</v>
      </c>
      <c r="B10" s="22" t="s">
        <v>580</v>
      </c>
      <c r="C10" s="20"/>
      <c r="D10" s="21">
        <f>D11+D14+D16+D21+D24</f>
        <v>33158581473</v>
      </c>
      <c r="E10" s="21"/>
      <c r="F10" s="19">
        <f>F11+F14+F16+F21+F24</f>
        <v>31642895928</v>
      </c>
    </row>
    <row r="11" spans="1:6" ht="12.75">
      <c r="A11" s="19">
        <v>110</v>
      </c>
      <c r="B11" s="19" t="s">
        <v>581</v>
      </c>
      <c r="C11" s="19">
        <v>1</v>
      </c>
      <c r="D11" s="21">
        <f>SUM(D12:D13)</f>
        <v>5701521390</v>
      </c>
      <c r="E11" s="21"/>
      <c r="F11" s="19">
        <f>F12+F13</f>
        <v>9065063474</v>
      </c>
    </row>
    <row r="12" spans="1:6" ht="12.75">
      <c r="A12" s="23">
        <v>111</v>
      </c>
      <c r="B12" s="23" t="s">
        <v>582</v>
      </c>
      <c r="C12" s="19"/>
      <c r="D12" s="82">
        <f>1294056630+4407464760</f>
        <v>5701521390</v>
      </c>
      <c r="E12" s="24"/>
      <c r="F12" s="23">
        <v>9065063474</v>
      </c>
    </row>
    <row r="13" spans="1:6" ht="12.75">
      <c r="A13" s="23">
        <v>112</v>
      </c>
      <c r="B13" s="23" t="s">
        <v>583</v>
      </c>
      <c r="C13" s="19"/>
      <c r="D13" s="82">
        <v>0</v>
      </c>
      <c r="E13" s="24"/>
      <c r="F13" s="23">
        <v>0</v>
      </c>
    </row>
    <row r="14" spans="1:6" ht="12.75">
      <c r="A14" s="19">
        <v>120</v>
      </c>
      <c r="B14" s="19" t="s">
        <v>584</v>
      </c>
      <c r="C14" s="19"/>
      <c r="D14" s="83">
        <f>SUM(D15)</f>
        <v>13000000000</v>
      </c>
      <c r="E14" s="21"/>
      <c r="F14" s="19">
        <f>SUM(F15)</f>
        <v>3000000000</v>
      </c>
    </row>
    <row r="15" spans="1:6" s="25" customFormat="1" ht="12.75">
      <c r="A15" s="23">
        <v>121</v>
      </c>
      <c r="B15" s="23" t="s">
        <v>585</v>
      </c>
      <c r="C15" s="23"/>
      <c r="D15" s="82">
        <v>13000000000</v>
      </c>
      <c r="E15" s="24"/>
      <c r="F15" s="23">
        <v>3000000000</v>
      </c>
    </row>
    <row r="16" spans="1:6" ht="12.75">
      <c r="A16" s="19">
        <v>130</v>
      </c>
      <c r="B16" s="19" t="s">
        <v>586</v>
      </c>
      <c r="C16" s="19"/>
      <c r="D16" s="83">
        <f>SUM(D17:D20)</f>
        <v>9967755311</v>
      </c>
      <c r="E16" s="21"/>
      <c r="F16" s="19">
        <f>SUM(F17:F20)</f>
        <v>5740646062</v>
      </c>
    </row>
    <row r="17" spans="1:6" s="25" customFormat="1" ht="12.75">
      <c r="A17" s="23">
        <v>131</v>
      </c>
      <c r="B17" s="23" t="s">
        <v>587</v>
      </c>
      <c r="C17" s="23"/>
      <c r="D17" s="82">
        <v>1090501479</v>
      </c>
      <c r="E17" s="24"/>
      <c r="F17" s="23">
        <v>1437647487</v>
      </c>
    </row>
    <row r="18" spans="1:6" s="25" customFormat="1" ht="12.75">
      <c r="A18" s="23">
        <v>132</v>
      </c>
      <c r="B18" s="23" t="s">
        <v>588</v>
      </c>
      <c r="C18" s="23"/>
      <c r="D18" s="82">
        <v>24497537</v>
      </c>
      <c r="E18" s="24"/>
      <c r="F18" s="23">
        <v>4002036</v>
      </c>
    </row>
    <row r="19" spans="1:6" s="25" customFormat="1" ht="12.75">
      <c r="A19" s="23">
        <v>135</v>
      </c>
      <c r="B19" s="23" t="s">
        <v>589</v>
      </c>
      <c r="C19" s="19">
        <v>2</v>
      </c>
      <c r="D19" s="82">
        <v>9197131204</v>
      </c>
      <c r="E19" s="24"/>
      <c r="F19" s="23">
        <v>4608305537</v>
      </c>
    </row>
    <row r="20" spans="1:6" s="25" customFormat="1" ht="12.75">
      <c r="A20" s="23">
        <v>139</v>
      </c>
      <c r="B20" s="23" t="s">
        <v>590</v>
      </c>
      <c r="C20" s="23"/>
      <c r="D20" s="82">
        <f>-344374909</f>
        <v>-344374909</v>
      </c>
      <c r="E20" s="24"/>
      <c r="F20" s="24">
        <v>-309308998</v>
      </c>
    </row>
    <row r="21" spans="1:6" ht="12.75">
      <c r="A21" s="19">
        <v>140</v>
      </c>
      <c r="B21" s="19" t="s">
        <v>591</v>
      </c>
      <c r="C21" s="19">
        <v>3</v>
      </c>
      <c r="D21" s="83">
        <f>SUM(D22:D23)</f>
        <v>4247678033</v>
      </c>
      <c r="E21" s="21"/>
      <c r="F21" s="19">
        <f>SUM(F22:F23)</f>
        <v>13640230243</v>
      </c>
    </row>
    <row r="22" spans="1:6" s="25" customFormat="1" ht="12.75">
      <c r="A22" s="23">
        <v>141</v>
      </c>
      <c r="B22" s="23" t="s">
        <v>592</v>
      </c>
      <c r="C22" s="23"/>
      <c r="D22" s="82">
        <v>4247678033</v>
      </c>
      <c r="E22" s="24"/>
      <c r="F22" s="23">
        <v>13763468063</v>
      </c>
    </row>
    <row r="23" spans="1:6" s="25" customFormat="1" ht="12.75">
      <c r="A23" s="23">
        <v>149</v>
      </c>
      <c r="B23" s="23" t="s">
        <v>593</v>
      </c>
      <c r="C23" s="23"/>
      <c r="D23" s="82">
        <v>0</v>
      </c>
      <c r="E23" s="24"/>
      <c r="F23" s="24">
        <v>-123237820</v>
      </c>
    </row>
    <row r="24" spans="1:6" ht="12.75">
      <c r="A24" s="19">
        <v>150</v>
      </c>
      <c r="B24" s="19" t="s">
        <v>594</v>
      </c>
      <c r="C24" s="19"/>
      <c r="D24" s="83">
        <f>SUM(D25:D28)</f>
        <v>241626739</v>
      </c>
      <c r="E24" s="21"/>
      <c r="F24" s="19">
        <f>SUM(F25:F28)</f>
        <v>196956149</v>
      </c>
    </row>
    <row r="25" spans="1:6" s="25" customFormat="1" ht="12.75">
      <c r="A25" s="23">
        <v>151</v>
      </c>
      <c r="B25" s="23" t="s">
        <v>595</v>
      </c>
      <c r="C25" s="23"/>
      <c r="D25" s="82">
        <f>180744324-90</f>
        <v>180744234</v>
      </c>
      <c r="E25" s="24"/>
      <c r="F25" s="23">
        <v>85484713</v>
      </c>
    </row>
    <row r="26" spans="1:6" s="25" customFormat="1" ht="12.75">
      <c r="A26" s="23">
        <v>152</v>
      </c>
      <c r="B26" s="23" t="s">
        <v>596</v>
      </c>
      <c r="C26" s="23"/>
      <c r="D26" s="82">
        <v>0</v>
      </c>
      <c r="E26" s="24"/>
      <c r="F26" s="23">
        <v>50588931</v>
      </c>
    </row>
    <row r="27" spans="1:6" s="25" customFormat="1" ht="12.75">
      <c r="A27" s="23">
        <v>154</v>
      </c>
      <c r="B27" s="23" t="s">
        <v>597</v>
      </c>
      <c r="C27" s="23">
        <v>4</v>
      </c>
      <c r="D27" s="82">
        <v>56966236</v>
      </c>
      <c r="E27" s="24"/>
      <c r="F27" s="23">
        <v>56966236</v>
      </c>
    </row>
    <row r="28" spans="1:6" s="25" customFormat="1" ht="12.75">
      <c r="A28" s="23">
        <v>158</v>
      </c>
      <c r="B28" s="23" t="s">
        <v>598</v>
      </c>
      <c r="C28" s="23">
        <v>5</v>
      </c>
      <c r="D28" s="82">
        <v>3916269</v>
      </c>
      <c r="E28" s="24"/>
      <c r="F28" s="23">
        <v>3916269</v>
      </c>
    </row>
    <row r="29" spans="1:6" ht="12.75">
      <c r="A29" s="20">
        <v>200</v>
      </c>
      <c r="B29" s="19" t="s">
        <v>599</v>
      </c>
      <c r="C29" s="19"/>
      <c r="D29" s="83">
        <f>D30+D35+D39</f>
        <v>4853569062</v>
      </c>
      <c r="E29" s="21"/>
      <c r="F29" s="19">
        <f>F30+F35+F39</f>
        <v>10457490754</v>
      </c>
    </row>
    <row r="30" spans="1:6" ht="12.75">
      <c r="A30" s="19">
        <v>220</v>
      </c>
      <c r="B30" s="19" t="s">
        <v>600</v>
      </c>
      <c r="C30" s="19"/>
      <c r="D30" s="83">
        <f>D31+D34</f>
        <v>4506281715</v>
      </c>
      <c r="E30" s="21"/>
      <c r="F30" s="19">
        <f>SUM(F31)</f>
        <v>4985518715</v>
      </c>
    </row>
    <row r="31" spans="1:6" s="25" customFormat="1" ht="12.75">
      <c r="A31" s="23">
        <v>221</v>
      </c>
      <c r="B31" s="23" t="s">
        <v>601</v>
      </c>
      <c r="C31" s="23">
        <v>6</v>
      </c>
      <c r="D31" s="82">
        <f>D32+D33</f>
        <v>4506281715</v>
      </c>
      <c r="E31" s="24"/>
      <c r="F31" s="23">
        <f>SUM(F32:F33)</f>
        <v>4985518715</v>
      </c>
    </row>
    <row r="32" spans="1:6" ht="12.75">
      <c r="A32" s="26">
        <v>222</v>
      </c>
      <c r="B32" s="27" t="s">
        <v>602</v>
      </c>
      <c r="C32" s="19"/>
      <c r="D32" s="84">
        <v>8260877002</v>
      </c>
      <c r="E32" s="28"/>
      <c r="F32" s="28">
        <v>8015554310</v>
      </c>
    </row>
    <row r="33" spans="1:6" ht="12.75">
      <c r="A33" s="26">
        <v>223</v>
      </c>
      <c r="B33" s="27" t="s">
        <v>603</v>
      </c>
      <c r="C33" s="19"/>
      <c r="D33" s="84">
        <f>-3754595287</f>
        <v>-3754595287</v>
      </c>
      <c r="E33" s="28"/>
      <c r="F33" s="28">
        <v>-3030035595</v>
      </c>
    </row>
    <row r="34" spans="1:6" s="25" customFormat="1" ht="12.75">
      <c r="A34" s="23">
        <v>230</v>
      </c>
      <c r="B34" s="23" t="s">
        <v>604</v>
      </c>
      <c r="C34" s="23"/>
      <c r="D34" s="82">
        <v>0</v>
      </c>
      <c r="E34" s="24"/>
      <c r="F34" s="23"/>
    </row>
    <row r="35" spans="1:6" ht="12.75">
      <c r="A35" s="19">
        <v>250</v>
      </c>
      <c r="B35" s="19" t="s">
        <v>605</v>
      </c>
      <c r="C35" s="19">
        <v>7</v>
      </c>
      <c r="D35" s="83">
        <f>SUM(D36:D38)</f>
        <v>132000000</v>
      </c>
      <c r="E35" s="21"/>
      <c r="F35" s="19">
        <f>SUM(F36:F38)</f>
        <v>4980122354</v>
      </c>
    </row>
    <row r="36" spans="1:6" s="25" customFormat="1" ht="12.75">
      <c r="A36" s="23">
        <v>252</v>
      </c>
      <c r="B36" s="23" t="s">
        <v>606</v>
      </c>
      <c r="C36" s="23"/>
      <c r="D36" s="82">
        <v>0</v>
      </c>
      <c r="E36" s="24"/>
      <c r="F36" s="23">
        <v>7500000000</v>
      </c>
    </row>
    <row r="37" spans="1:6" s="25" customFormat="1" ht="12.75">
      <c r="A37" s="23">
        <v>258</v>
      </c>
      <c r="B37" s="23" t="s">
        <v>607</v>
      </c>
      <c r="C37" s="23"/>
      <c r="D37" s="82">
        <v>132000000</v>
      </c>
      <c r="E37" s="24"/>
      <c r="F37" s="23">
        <v>132000000</v>
      </c>
    </row>
    <row r="38" spans="1:6" s="25" customFormat="1" ht="12.75">
      <c r="A38" s="23">
        <v>259</v>
      </c>
      <c r="B38" s="23" t="s">
        <v>608</v>
      </c>
      <c r="C38" s="23"/>
      <c r="D38" s="82">
        <v>0</v>
      </c>
      <c r="E38" s="24"/>
      <c r="F38" s="24">
        <v>-2651877646</v>
      </c>
    </row>
    <row r="39" spans="1:6" ht="12.75">
      <c r="A39" s="19">
        <v>260</v>
      </c>
      <c r="B39" s="19" t="s">
        <v>609</v>
      </c>
      <c r="C39" s="19"/>
      <c r="D39" s="83">
        <f>SUM(D40:D41)</f>
        <v>215287347</v>
      </c>
      <c r="E39" s="21"/>
      <c r="F39" s="19">
        <f>SUM(F40:F41)</f>
        <v>491849685</v>
      </c>
    </row>
    <row r="40" spans="1:6" s="25" customFormat="1" ht="12.75">
      <c r="A40" s="23">
        <v>261</v>
      </c>
      <c r="B40" s="23" t="s">
        <v>610</v>
      </c>
      <c r="C40" s="23">
        <v>8</v>
      </c>
      <c r="D40" s="82">
        <v>201287347</v>
      </c>
      <c r="E40" s="24"/>
      <c r="F40" s="23">
        <v>477849685</v>
      </c>
    </row>
    <row r="41" spans="1:6" s="25" customFormat="1" ht="12.75">
      <c r="A41" s="23">
        <v>268</v>
      </c>
      <c r="B41" s="23" t="s">
        <v>611</v>
      </c>
      <c r="C41" s="23"/>
      <c r="D41" s="82">
        <v>14000000</v>
      </c>
      <c r="E41" s="24"/>
      <c r="F41" s="23">
        <v>14000000</v>
      </c>
    </row>
    <row r="42" spans="1:6" s="25" customFormat="1" ht="12.75">
      <c r="A42" s="23"/>
      <c r="B42" s="23"/>
      <c r="C42" s="23"/>
      <c r="D42" s="24"/>
      <c r="E42" s="24"/>
      <c r="F42" s="23"/>
    </row>
    <row r="43" spans="1:6" ht="12.75">
      <c r="A43" s="20">
        <v>270</v>
      </c>
      <c r="B43" s="19" t="s">
        <v>612</v>
      </c>
      <c r="C43" s="19"/>
      <c r="D43" s="21">
        <f>D29+D10</f>
        <v>38012150535</v>
      </c>
      <c r="E43" s="21"/>
      <c r="F43" s="21">
        <f>F29+F10</f>
        <v>42100386682</v>
      </c>
    </row>
    <row r="44" spans="1:6" ht="12.75">
      <c r="A44" s="85"/>
      <c r="B44" s="86"/>
      <c r="C44" s="86"/>
      <c r="D44" s="87"/>
      <c r="E44" s="87"/>
      <c r="F44" s="87"/>
    </row>
    <row r="45" spans="1:6" ht="12.75">
      <c r="A45" s="81"/>
      <c r="B45" s="81"/>
      <c r="C45" s="81"/>
      <c r="D45" s="81"/>
      <c r="E45" s="81"/>
      <c r="F45" s="81"/>
    </row>
    <row r="46" spans="1:6" ht="12.75">
      <c r="A46" s="81"/>
      <c r="B46" s="81"/>
      <c r="C46" s="81"/>
      <c r="D46" s="81"/>
      <c r="E46" s="81"/>
      <c r="F46" s="81"/>
    </row>
    <row r="47" spans="1:6" ht="12.75">
      <c r="A47" s="81"/>
      <c r="B47" s="81"/>
      <c r="C47" s="81"/>
      <c r="D47" s="81"/>
      <c r="E47" s="81"/>
      <c r="F47" s="81"/>
    </row>
    <row r="48" spans="1:6" ht="12.75">
      <c r="A48" s="81"/>
      <c r="B48" s="81"/>
      <c r="C48" s="81"/>
      <c r="D48" s="81"/>
      <c r="E48" s="81"/>
      <c r="F48" s="81"/>
    </row>
    <row r="49" spans="1:6" ht="12.75">
      <c r="A49" s="81"/>
      <c r="B49" s="81"/>
      <c r="C49" s="81"/>
      <c r="D49" s="81"/>
      <c r="E49" s="81"/>
      <c r="F49" s="81"/>
    </row>
    <row r="50" spans="1:6" ht="12.75">
      <c r="A50" s="81"/>
      <c r="B50" s="81"/>
      <c r="C50" s="81"/>
      <c r="D50" s="81"/>
      <c r="E50" s="81"/>
      <c r="F50" s="81"/>
    </row>
    <row r="51" spans="1:6" ht="12.75">
      <c r="A51" s="81"/>
      <c r="B51" s="81"/>
      <c r="C51" s="81"/>
      <c r="D51" s="81"/>
      <c r="E51" s="81"/>
      <c r="F51" s="81"/>
    </row>
    <row r="52" spans="1:6" ht="12.75">
      <c r="A52" s="81"/>
      <c r="B52" s="81"/>
      <c r="C52" s="81"/>
      <c r="D52" s="81"/>
      <c r="E52" s="81"/>
      <c r="F52" s="81"/>
    </row>
    <row r="53" spans="1:6" ht="12.75">
      <c r="A53" s="81"/>
      <c r="B53" s="81"/>
      <c r="C53" s="81"/>
      <c r="D53" s="81"/>
      <c r="E53" s="81"/>
      <c r="F53" s="81"/>
    </row>
    <row r="54" spans="1:6" ht="12.75">
      <c r="A54" s="81"/>
      <c r="B54" s="81"/>
      <c r="C54" s="81"/>
      <c r="D54" s="81"/>
      <c r="E54" s="81"/>
      <c r="F54" s="81"/>
    </row>
    <row r="55" spans="1:6" ht="12.75">
      <c r="A55" s="81"/>
      <c r="B55" s="81"/>
      <c r="C55" s="81"/>
      <c r="D55" s="81"/>
      <c r="E55" s="81"/>
      <c r="F55" s="81"/>
    </row>
    <row r="56" spans="1:6" ht="12.75">
      <c r="A56" s="81"/>
      <c r="B56" s="81"/>
      <c r="C56" s="81"/>
      <c r="D56" s="81"/>
      <c r="E56" s="81"/>
      <c r="F56" s="81"/>
    </row>
    <row r="57" spans="1:6" ht="12.75">
      <c r="A57" s="81"/>
      <c r="B57" s="81"/>
      <c r="C57" s="81"/>
      <c r="D57" s="81"/>
      <c r="E57" s="81"/>
      <c r="F57" s="81"/>
    </row>
    <row r="58" spans="1:6" ht="12.75">
      <c r="A58" s="81"/>
      <c r="B58" s="81"/>
      <c r="C58" s="81"/>
      <c r="D58" s="81"/>
      <c r="E58" s="81"/>
      <c r="F58" s="81"/>
    </row>
    <row r="59" spans="1:6" ht="12.75">
      <c r="A59" s="81"/>
      <c r="B59" s="81"/>
      <c r="C59" s="81"/>
      <c r="D59" s="81"/>
      <c r="E59" s="81"/>
      <c r="F59" s="81"/>
    </row>
    <row r="60" spans="1:6" ht="12.75">
      <c r="A60" s="81"/>
      <c r="B60" s="81"/>
      <c r="C60" s="81"/>
      <c r="D60" s="81"/>
      <c r="E60" s="81"/>
      <c r="F60" s="81"/>
    </row>
    <row r="61" spans="1:6" ht="12.75">
      <c r="A61" s="81"/>
      <c r="B61" s="81"/>
      <c r="C61" s="81"/>
      <c r="D61" s="81"/>
      <c r="E61" s="81"/>
      <c r="F61" s="81"/>
    </row>
    <row r="62" spans="1:6" ht="12.75">
      <c r="A62" s="81"/>
      <c r="B62" s="81"/>
      <c r="C62" s="81"/>
      <c r="D62" s="81"/>
      <c r="E62" s="81"/>
      <c r="F62" s="81"/>
    </row>
    <row r="63" spans="1:5" s="77" customFormat="1" ht="10.5">
      <c r="A63" s="79" t="s">
        <v>733</v>
      </c>
      <c r="B63" s="79"/>
      <c r="C63" s="79"/>
      <c r="D63" s="79"/>
      <c r="E63" s="79"/>
    </row>
    <row r="64" spans="1:5" s="78" customFormat="1" ht="11.25">
      <c r="A64" s="80" t="s">
        <v>734</v>
      </c>
      <c r="B64" s="80"/>
      <c r="C64" s="80"/>
      <c r="D64" s="80"/>
      <c r="E64" s="80"/>
    </row>
    <row r="65" spans="1:6" ht="12.75">
      <c r="A65" s="374" t="s">
        <v>575</v>
      </c>
      <c r="B65" s="374"/>
      <c r="C65" s="374"/>
      <c r="D65" s="374"/>
      <c r="E65" s="374"/>
      <c r="F65" s="374"/>
    </row>
    <row r="66" spans="1:6" ht="13.5">
      <c r="A66" s="373" t="s">
        <v>729</v>
      </c>
      <c r="B66" s="373"/>
      <c r="C66" s="373"/>
      <c r="D66" s="373"/>
      <c r="E66" s="373"/>
      <c r="F66" s="373"/>
    </row>
    <row r="67" spans="1:6" ht="12.75">
      <c r="A67" s="81"/>
      <c r="B67" s="81"/>
      <c r="C67" s="81"/>
      <c r="D67" s="81"/>
      <c r="E67" s="81"/>
      <c r="F67" s="81"/>
    </row>
    <row r="68" spans="1:6" ht="12.75">
      <c r="A68" s="88"/>
      <c r="B68" s="89"/>
      <c r="C68" s="89"/>
      <c r="D68" s="90"/>
      <c r="E68" s="90"/>
      <c r="F68" s="90"/>
    </row>
    <row r="69" spans="1:6" ht="12.75">
      <c r="A69" s="368" t="s">
        <v>576</v>
      </c>
      <c r="B69" s="369" t="s">
        <v>613</v>
      </c>
      <c r="C69" s="368" t="s">
        <v>578</v>
      </c>
      <c r="D69" s="15" t="s">
        <v>677</v>
      </c>
      <c r="E69" s="15"/>
      <c r="F69" s="16" t="s">
        <v>678</v>
      </c>
    </row>
    <row r="70" spans="1:6" ht="12.75">
      <c r="A70" s="368"/>
      <c r="B70" s="369"/>
      <c r="C70" s="368"/>
      <c r="D70" s="17" t="s">
        <v>579</v>
      </c>
      <c r="E70" s="17"/>
      <c r="F70" s="18" t="s">
        <v>579</v>
      </c>
    </row>
    <row r="71" spans="1:6" ht="12.75">
      <c r="A71" s="19"/>
      <c r="B71" s="19"/>
      <c r="C71" s="19"/>
      <c r="D71" s="21"/>
      <c r="E71" s="21"/>
      <c r="F71" s="19"/>
    </row>
    <row r="72" spans="1:6" ht="12.75">
      <c r="A72" s="20">
        <v>300</v>
      </c>
      <c r="B72" s="19" t="s">
        <v>614</v>
      </c>
      <c r="C72" s="19"/>
      <c r="D72" s="21"/>
      <c r="E72" s="21"/>
      <c r="F72" s="19"/>
    </row>
    <row r="73" spans="1:6" ht="12.75">
      <c r="A73" s="19">
        <v>310</v>
      </c>
      <c r="B73" s="19" t="s">
        <v>615</v>
      </c>
      <c r="C73" s="19"/>
      <c r="D73" s="21">
        <f>SUM(D74:D79)</f>
        <v>1029625292</v>
      </c>
      <c r="E73" s="21"/>
      <c r="F73" s="19">
        <f>SUM(F74:F79)</f>
        <v>4785840507</v>
      </c>
    </row>
    <row r="74" spans="1:6" s="25" customFormat="1" ht="12.75">
      <c r="A74" s="23">
        <v>312</v>
      </c>
      <c r="B74" s="23" t="s">
        <v>616</v>
      </c>
      <c r="C74" s="23"/>
      <c r="D74" s="82">
        <v>346697599</v>
      </c>
      <c r="E74" s="24"/>
      <c r="F74" s="23">
        <v>4055333640</v>
      </c>
    </row>
    <row r="75" spans="1:6" s="25" customFormat="1" ht="12.75">
      <c r="A75" s="23">
        <v>313</v>
      </c>
      <c r="B75" s="23" t="s">
        <v>617</v>
      </c>
      <c r="C75" s="23"/>
      <c r="D75" s="82">
        <v>45776950</v>
      </c>
      <c r="E75" s="24"/>
      <c r="F75" s="23">
        <v>277396000</v>
      </c>
    </row>
    <row r="76" spans="1:6" s="25" customFormat="1" ht="12.75">
      <c r="A76" s="23">
        <v>314</v>
      </c>
      <c r="B76" s="23" t="s">
        <v>618</v>
      </c>
      <c r="C76" s="23">
        <v>9</v>
      </c>
      <c r="D76" s="82">
        <f>26415492+103000000</f>
        <v>129415492</v>
      </c>
      <c r="E76" s="24"/>
      <c r="F76" s="23">
        <v>0</v>
      </c>
    </row>
    <row r="77" spans="1:6" s="25" customFormat="1" ht="12.75">
      <c r="A77" s="23">
        <v>316</v>
      </c>
      <c r="B77" s="23" t="s">
        <v>619</v>
      </c>
      <c r="C77" s="23">
        <v>10</v>
      </c>
      <c r="D77" s="82">
        <v>347272726</v>
      </c>
      <c r="E77" s="24"/>
      <c r="F77" s="23">
        <v>141702273</v>
      </c>
    </row>
    <row r="78" spans="1:6" s="25" customFormat="1" ht="12.75">
      <c r="A78" s="23">
        <v>319</v>
      </c>
      <c r="B78" s="23" t="s">
        <v>620</v>
      </c>
      <c r="C78" s="23">
        <v>11</v>
      </c>
      <c r="D78" s="82">
        <v>147201777</v>
      </c>
      <c r="E78" s="24"/>
      <c r="F78" s="23">
        <v>298147846</v>
      </c>
    </row>
    <row r="79" spans="1:6" s="25" customFormat="1" ht="12.75">
      <c r="A79" s="23">
        <v>323</v>
      </c>
      <c r="B79" s="23" t="s">
        <v>621</v>
      </c>
      <c r="C79" s="23"/>
      <c r="D79" s="82">
        <v>13260748</v>
      </c>
      <c r="E79" s="24"/>
      <c r="F79" s="23">
        <v>13260748</v>
      </c>
    </row>
    <row r="80" spans="1:6" ht="12.75">
      <c r="A80" s="20">
        <v>400</v>
      </c>
      <c r="B80" s="19" t="s">
        <v>622</v>
      </c>
      <c r="C80" s="19">
        <v>16</v>
      </c>
      <c r="D80" s="83">
        <f>D81</f>
        <v>36982525243</v>
      </c>
      <c r="E80" s="21"/>
      <c r="F80" s="19">
        <f>F81</f>
        <v>37314546175</v>
      </c>
    </row>
    <row r="81" spans="1:6" ht="12.75">
      <c r="A81" s="19">
        <v>410</v>
      </c>
      <c r="B81" s="19" t="s">
        <v>623</v>
      </c>
      <c r="C81" s="19"/>
      <c r="D81" s="83">
        <f>SUM(D82:D86)</f>
        <v>36982525243</v>
      </c>
      <c r="E81" s="21"/>
      <c r="F81" s="19">
        <f>SUM(F82:F86)</f>
        <v>37314546175</v>
      </c>
    </row>
    <row r="82" spans="1:6" s="25" customFormat="1" ht="12.75">
      <c r="A82" s="23">
        <v>411</v>
      </c>
      <c r="B82" s="23" t="s">
        <v>624</v>
      </c>
      <c r="C82" s="23"/>
      <c r="D82" s="82">
        <v>42000000000</v>
      </c>
      <c r="E82" s="24"/>
      <c r="F82" s="23">
        <v>42000000000</v>
      </c>
    </row>
    <row r="83" spans="1:6" s="25" customFormat="1" ht="12.75">
      <c r="A83" s="23">
        <v>412</v>
      </c>
      <c r="B83" s="23" t="s">
        <v>625</v>
      </c>
      <c r="C83" s="23"/>
      <c r="D83" s="82">
        <v>20000000</v>
      </c>
      <c r="E83" s="24"/>
      <c r="F83" s="23">
        <v>20000000</v>
      </c>
    </row>
    <row r="84" spans="1:6" s="25" customFormat="1" ht="12.75">
      <c r="A84" s="23">
        <v>417</v>
      </c>
      <c r="B84" s="23" t="s">
        <v>626</v>
      </c>
      <c r="C84" s="23"/>
      <c r="D84" s="82">
        <v>91265975</v>
      </c>
      <c r="E84" s="24"/>
      <c r="F84" s="23">
        <v>91265975</v>
      </c>
    </row>
    <row r="85" spans="1:6" s="25" customFormat="1" ht="12.75">
      <c r="A85" s="23">
        <v>418</v>
      </c>
      <c r="B85" s="23" t="s">
        <v>627</v>
      </c>
      <c r="C85" s="23"/>
      <c r="D85" s="82">
        <v>31656505</v>
      </c>
      <c r="E85" s="24"/>
      <c r="F85" s="23">
        <v>31656505</v>
      </c>
    </row>
    <row r="86" spans="1:6" s="25" customFormat="1" ht="12.75">
      <c r="A86" s="23">
        <v>420</v>
      </c>
      <c r="B86" s="23" t="s">
        <v>628</v>
      </c>
      <c r="C86" s="23"/>
      <c r="D86" s="82">
        <f>-5160397237</f>
        <v>-5160397237</v>
      </c>
      <c r="E86" s="24"/>
      <c r="F86" s="24">
        <f>-4828376305</f>
        <v>-4828376305</v>
      </c>
    </row>
    <row r="87" spans="1:6" ht="12.75">
      <c r="A87" s="19"/>
      <c r="B87" s="19"/>
      <c r="C87" s="19"/>
      <c r="D87" s="21"/>
      <c r="E87" s="21"/>
      <c r="F87" s="19"/>
    </row>
    <row r="88" spans="1:6" ht="12.75">
      <c r="A88" s="20">
        <v>440</v>
      </c>
      <c r="B88" s="19" t="s">
        <v>629</v>
      </c>
      <c r="C88" s="19"/>
      <c r="D88" s="21">
        <f>D80+D73</f>
        <v>38012150535</v>
      </c>
      <c r="E88" s="21"/>
      <c r="F88" s="21">
        <f>F80+F73</f>
        <v>42100386682</v>
      </c>
    </row>
    <row r="89" spans="1:6" s="29" customFormat="1" ht="15">
      <c r="A89" s="30"/>
      <c r="C89" s="371" t="s">
        <v>735</v>
      </c>
      <c r="D89" s="371"/>
      <c r="E89" s="371"/>
      <c r="F89" s="371"/>
    </row>
    <row r="90" spans="1:6" s="32" customFormat="1" ht="14.25">
      <c r="A90" s="370" t="s">
        <v>737</v>
      </c>
      <c r="B90" s="370"/>
      <c r="C90" s="372" t="s">
        <v>736</v>
      </c>
      <c r="D90" s="372"/>
      <c r="E90" s="372"/>
      <c r="F90" s="372"/>
    </row>
    <row r="91" spans="1:5" s="29" customFormat="1" ht="15">
      <c r="A91" s="30"/>
      <c r="D91" s="31"/>
      <c r="E91" s="31"/>
    </row>
    <row r="92" spans="1:5" s="29" customFormat="1" ht="15">
      <c r="A92" s="30"/>
      <c r="D92" s="31"/>
      <c r="E92" s="31"/>
    </row>
    <row r="93" spans="1:5" s="29" customFormat="1" ht="15">
      <c r="A93" s="30"/>
      <c r="D93" s="31"/>
      <c r="E93" s="31"/>
    </row>
    <row r="94" spans="1:6" s="32" customFormat="1" ht="14.25">
      <c r="A94" s="370" t="s">
        <v>728</v>
      </c>
      <c r="B94" s="370"/>
      <c r="C94" s="372" t="s">
        <v>727</v>
      </c>
      <c r="D94" s="372"/>
      <c r="E94" s="372"/>
      <c r="F94" s="372"/>
    </row>
  </sheetData>
  <sheetProtection/>
  <mergeCells count="15">
    <mergeCell ref="A66:F66"/>
    <mergeCell ref="A3:F3"/>
    <mergeCell ref="A4:F4"/>
    <mergeCell ref="A7:A8"/>
    <mergeCell ref="B7:B8"/>
    <mergeCell ref="C7:C8"/>
    <mergeCell ref="A65:F65"/>
    <mergeCell ref="A69:A70"/>
    <mergeCell ref="B69:B70"/>
    <mergeCell ref="C69:C70"/>
    <mergeCell ref="A90:B90"/>
    <mergeCell ref="A94:B94"/>
    <mergeCell ref="C89:F89"/>
    <mergeCell ref="C90:F90"/>
    <mergeCell ref="C94:F94"/>
  </mergeCells>
  <printOptions/>
  <pageMargins left="0.63" right="0.25" top="0.17" bottom="0.17"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J54"/>
  <sheetViews>
    <sheetView zoomScalePageLayoutView="0" workbookViewId="0" topLeftCell="A28">
      <selection activeCell="K25" sqref="K25"/>
    </sheetView>
  </sheetViews>
  <sheetFormatPr defaultColWidth="9.140625" defaultRowHeight="15"/>
  <cols>
    <col min="1" max="1" width="34.421875" style="33" customWidth="1"/>
    <col min="2" max="2" width="3.8515625" style="60" customWidth="1"/>
    <col min="3" max="3" width="0.2890625" style="33" hidden="1" customWidth="1"/>
    <col min="4" max="4" width="13.8515625" style="33" customWidth="1"/>
    <col min="5" max="5" width="13.28125" style="33" customWidth="1"/>
    <col min="6" max="6" width="15.7109375" style="33" hidden="1" customWidth="1"/>
    <col min="7" max="7" width="1.1484375" style="33" hidden="1" customWidth="1"/>
    <col min="8" max="9" width="16.57421875" style="33" customWidth="1"/>
    <col min="10" max="16384" width="9.140625" style="33" customWidth="1"/>
  </cols>
  <sheetData>
    <row r="1" spans="1:5" s="77" customFormat="1" ht="10.5">
      <c r="A1" s="79" t="s">
        <v>739</v>
      </c>
      <c r="B1" s="79"/>
      <c r="C1" s="79"/>
      <c r="D1" s="79"/>
      <c r="E1" s="79"/>
    </row>
    <row r="2" spans="1:5" s="78" customFormat="1" ht="11.25">
      <c r="A2" s="80" t="s">
        <v>740</v>
      </c>
      <c r="B2" s="80"/>
      <c r="C2" s="80"/>
      <c r="D2" s="80"/>
      <c r="E2" s="80"/>
    </row>
    <row r="3" spans="1:9" ht="12.75">
      <c r="A3" s="388"/>
      <c r="B3" s="388"/>
      <c r="C3" s="35"/>
      <c r="D3" s="35"/>
      <c r="E3" s="35"/>
      <c r="F3" s="35"/>
      <c r="G3" s="35"/>
      <c r="H3" s="35"/>
      <c r="I3" s="35"/>
    </row>
    <row r="4" spans="1:9" ht="12.75">
      <c r="A4" s="35"/>
      <c r="B4" s="36"/>
      <c r="C4" s="35"/>
      <c r="D4" s="35"/>
      <c r="E4" s="388"/>
      <c r="F4" s="388"/>
      <c r="G4" s="388"/>
      <c r="H4" s="388"/>
      <c r="I4" s="35"/>
    </row>
    <row r="5" spans="1:21" ht="16.5">
      <c r="A5" s="389" t="s">
        <v>682</v>
      </c>
      <c r="B5" s="389"/>
      <c r="C5" s="389"/>
      <c r="D5" s="389"/>
      <c r="E5" s="389"/>
      <c r="F5" s="389"/>
      <c r="G5" s="389"/>
      <c r="H5" s="389"/>
      <c r="I5" s="389"/>
      <c r="J5" s="34"/>
      <c r="K5" s="34"/>
      <c r="L5" s="34"/>
      <c r="M5" s="34"/>
      <c r="N5" s="34"/>
      <c r="O5" s="34"/>
      <c r="P5" s="34"/>
      <c r="Q5" s="34"/>
      <c r="R5" s="34"/>
      <c r="S5" s="34"/>
      <c r="T5" s="34"/>
      <c r="U5" s="34"/>
    </row>
    <row r="6" spans="1:9" ht="18.75">
      <c r="A6" s="390" t="s">
        <v>725</v>
      </c>
      <c r="B6" s="390"/>
      <c r="C6" s="390"/>
      <c r="D6" s="390"/>
      <c r="E6" s="390"/>
      <c r="F6" s="390"/>
      <c r="G6" s="390"/>
      <c r="H6" s="390"/>
      <c r="I6" s="390"/>
    </row>
    <row r="7" spans="1:9" ht="12.75">
      <c r="A7" s="35"/>
      <c r="B7" s="36"/>
      <c r="C7" s="35"/>
      <c r="D7" s="35"/>
      <c r="E7" s="35"/>
      <c r="F7" s="35"/>
      <c r="G7" s="35"/>
      <c r="H7" s="35"/>
      <c r="I7" s="35"/>
    </row>
    <row r="8" spans="1:9" ht="12.75">
      <c r="A8" s="35"/>
      <c r="B8" s="36"/>
      <c r="C8" s="35"/>
      <c r="D8" s="35"/>
      <c r="E8" s="35"/>
      <c r="F8" s="35"/>
      <c r="G8" s="35"/>
      <c r="H8" s="35"/>
      <c r="I8" s="35"/>
    </row>
    <row r="9" spans="1:9" ht="25.5" customHeight="1">
      <c r="A9" s="377" t="s">
        <v>683</v>
      </c>
      <c r="B9" s="37" t="s">
        <v>684</v>
      </c>
      <c r="C9" s="38"/>
      <c r="D9" s="380" t="s">
        <v>726</v>
      </c>
      <c r="E9" s="381"/>
      <c r="F9" s="380" t="s">
        <v>685</v>
      </c>
      <c r="G9" s="39"/>
      <c r="H9" s="384" t="s">
        <v>686</v>
      </c>
      <c r="I9" s="385"/>
    </row>
    <row r="10" spans="1:9" ht="25.5" customHeight="1">
      <c r="A10" s="378"/>
      <c r="B10" s="40" t="s">
        <v>687</v>
      </c>
      <c r="C10" s="41"/>
      <c r="D10" s="382"/>
      <c r="E10" s="383"/>
      <c r="F10" s="382"/>
      <c r="G10" s="42"/>
      <c r="H10" s="386" t="s">
        <v>688</v>
      </c>
      <c r="I10" s="387"/>
    </row>
    <row r="11" spans="1:9" ht="17.25" customHeight="1">
      <c r="A11" s="379"/>
      <c r="B11" s="43"/>
      <c r="C11" s="44" t="s">
        <v>578</v>
      </c>
      <c r="D11" s="44" t="s">
        <v>689</v>
      </c>
      <c r="E11" s="44" t="s">
        <v>690</v>
      </c>
      <c r="F11" s="44"/>
      <c r="G11" s="44" t="s">
        <v>691</v>
      </c>
      <c r="H11" s="44" t="s">
        <v>692</v>
      </c>
      <c r="I11" s="44" t="s">
        <v>693</v>
      </c>
    </row>
    <row r="12" spans="1:9" ht="20.25" customHeight="1">
      <c r="A12" s="45" t="s">
        <v>694</v>
      </c>
      <c r="B12" s="46" t="s">
        <v>636</v>
      </c>
      <c r="C12" s="45"/>
      <c r="D12" s="47">
        <v>2083435502</v>
      </c>
      <c r="E12" s="47">
        <v>10447214322</v>
      </c>
      <c r="F12" s="47">
        <v>32565706809</v>
      </c>
      <c r="G12" s="47">
        <v>1432786081</v>
      </c>
      <c r="H12" s="47">
        <f>D12</f>
        <v>2083435502</v>
      </c>
      <c r="I12" s="47">
        <f>E12</f>
        <v>10447214322</v>
      </c>
    </row>
    <row r="13" spans="1:9" ht="20.25" customHeight="1">
      <c r="A13" s="45" t="s">
        <v>695</v>
      </c>
      <c r="B13" s="46" t="s">
        <v>638</v>
      </c>
      <c r="C13" s="45"/>
      <c r="D13" s="47">
        <v>0</v>
      </c>
      <c r="E13" s="47">
        <v>0</v>
      </c>
      <c r="F13" s="47">
        <v>0</v>
      </c>
      <c r="G13" s="47"/>
      <c r="H13" s="47">
        <v>0</v>
      </c>
      <c r="I13" s="47">
        <v>0</v>
      </c>
    </row>
    <row r="14" spans="1:9" ht="20.25" customHeight="1">
      <c r="A14" s="48" t="s">
        <v>696</v>
      </c>
      <c r="B14" s="49" t="s">
        <v>697</v>
      </c>
      <c r="C14" s="48"/>
      <c r="D14" s="50">
        <f>+D12</f>
        <v>2083435502</v>
      </c>
      <c r="E14" s="50">
        <f>+E12</f>
        <v>10447214322</v>
      </c>
      <c r="F14" s="50">
        <v>32565706809</v>
      </c>
      <c r="G14" s="50">
        <f>+G12-G13</f>
        <v>1432786081</v>
      </c>
      <c r="H14" s="51">
        <f>+H12</f>
        <v>2083435502</v>
      </c>
      <c r="I14" s="51">
        <f>+I12</f>
        <v>10447214322</v>
      </c>
    </row>
    <row r="15" spans="1:9" ht="20.25" customHeight="1">
      <c r="A15" s="52" t="s">
        <v>698</v>
      </c>
      <c r="B15" s="53"/>
      <c r="C15" s="52"/>
      <c r="D15" s="47"/>
      <c r="E15" s="47"/>
      <c r="F15" s="47"/>
      <c r="G15" s="47"/>
      <c r="H15" s="47">
        <v>0</v>
      </c>
      <c r="I15" s="47">
        <v>0</v>
      </c>
    </row>
    <row r="16" spans="1:9" ht="20.25" customHeight="1">
      <c r="A16" s="45" t="s">
        <v>699</v>
      </c>
      <c r="B16" s="46" t="s">
        <v>700</v>
      </c>
      <c r="C16" s="45"/>
      <c r="D16" s="47">
        <v>1875954705</v>
      </c>
      <c r="E16" s="47">
        <v>10099871006</v>
      </c>
      <c r="F16" s="47">
        <v>32217367522</v>
      </c>
      <c r="G16" s="47">
        <v>1507494904</v>
      </c>
      <c r="H16" s="47">
        <f>D16</f>
        <v>1875954705</v>
      </c>
      <c r="I16" s="47">
        <f>E16</f>
        <v>10099871006</v>
      </c>
    </row>
    <row r="17" spans="1:9" ht="20.25" customHeight="1">
      <c r="A17" s="48" t="s">
        <v>701</v>
      </c>
      <c r="B17" s="49" t="s">
        <v>648</v>
      </c>
      <c r="C17" s="48"/>
      <c r="D17" s="51">
        <f aca="true" t="shared" si="0" ref="D17:I17">+D14-D16</f>
        <v>207480797</v>
      </c>
      <c r="E17" s="51">
        <f t="shared" si="0"/>
        <v>347343316</v>
      </c>
      <c r="F17" s="51">
        <f t="shared" si="0"/>
        <v>348339287</v>
      </c>
      <c r="G17" s="51">
        <f t="shared" si="0"/>
        <v>-74708823</v>
      </c>
      <c r="H17" s="51">
        <f t="shared" si="0"/>
        <v>207480797</v>
      </c>
      <c r="I17" s="51">
        <f t="shared" si="0"/>
        <v>347343316</v>
      </c>
    </row>
    <row r="18" spans="1:9" ht="20.25" customHeight="1">
      <c r="A18" s="52" t="s">
        <v>702</v>
      </c>
      <c r="B18" s="53"/>
      <c r="C18" s="52"/>
      <c r="D18" s="47"/>
      <c r="E18" s="47"/>
      <c r="F18" s="47"/>
      <c r="G18" s="47"/>
      <c r="H18" s="47">
        <v>0</v>
      </c>
      <c r="I18" s="47">
        <v>0</v>
      </c>
    </row>
    <row r="19" spans="1:9" ht="20.25" customHeight="1">
      <c r="A19" s="45" t="s">
        <v>703</v>
      </c>
      <c r="B19" s="46" t="s">
        <v>651</v>
      </c>
      <c r="C19" s="45"/>
      <c r="D19" s="47">
        <v>243415324</v>
      </c>
      <c r="E19" s="47">
        <v>163193318</v>
      </c>
      <c r="F19" s="47">
        <v>574689903</v>
      </c>
      <c r="G19" s="47">
        <v>9342346</v>
      </c>
      <c r="H19" s="47">
        <f>D19</f>
        <v>243415324</v>
      </c>
      <c r="I19" s="47">
        <f>E19</f>
        <v>163193318</v>
      </c>
    </row>
    <row r="20" spans="1:9" ht="20.25" customHeight="1">
      <c r="A20" s="45" t="s">
        <v>704</v>
      </c>
      <c r="B20" s="46" t="s">
        <v>653</v>
      </c>
      <c r="C20" s="45"/>
      <c r="D20" s="47"/>
      <c r="E20" s="47">
        <v>7444444</v>
      </c>
      <c r="F20" s="47">
        <v>7356243</v>
      </c>
      <c r="G20" s="47">
        <v>17661353</v>
      </c>
      <c r="H20" s="47"/>
      <c r="I20" s="47">
        <f>E20</f>
        <v>7444444</v>
      </c>
    </row>
    <row r="21" spans="1:9" ht="20.25" customHeight="1">
      <c r="A21" s="45" t="s">
        <v>705</v>
      </c>
      <c r="B21" s="46" t="s">
        <v>655</v>
      </c>
      <c r="C21" s="45"/>
      <c r="D21" s="47"/>
      <c r="E21" s="47">
        <v>7444444</v>
      </c>
      <c r="F21" s="47">
        <v>7356243</v>
      </c>
      <c r="G21" s="47">
        <f>+G20</f>
        <v>17661353</v>
      </c>
      <c r="H21" s="47"/>
      <c r="I21" s="47">
        <f>E21</f>
        <v>7444444</v>
      </c>
    </row>
    <row r="22" spans="1:9" ht="20.25" customHeight="1">
      <c r="A22" s="45" t="s">
        <v>706</v>
      </c>
      <c r="B22" s="46" t="s">
        <v>657</v>
      </c>
      <c r="C22" s="45"/>
      <c r="D22" s="47"/>
      <c r="E22" s="47"/>
      <c r="F22" s="47">
        <v>52945309</v>
      </c>
      <c r="G22" s="47">
        <v>205186121</v>
      </c>
      <c r="H22" s="47">
        <v>0</v>
      </c>
      <c r="I22" s="47"/>
    </row>
    <row r="23" spans="1:9" ht="20.25" customHeight="1">
      <c r="A23" s="45" t="s">
        <v>707</v>
      </c>
      <c r="B23" s="46" t="s">
        <v>708</v>
      </c>
      <c r="C23" s="45"/>
      <c r="D23" s="47">
        <v>312771463</v>
      </c>
      <c r="E23" s="47">
        <v>947447730</v>
      </c>
      <c r="F23" s="47">
        <v>381647149</v>
      </c>
      <c r="G23" s="47">
        <v>744063085</v>
      </c>
      <c r="H23" s="47">
        <f>D23</f>
        <v>312771463</v>
      </c>
      <c r="I23" s="47">
        <f>E23</f>
        <v>947447730</v>
      </c>
    </row>
    <row r="24" spans="1:9" ht="20.25" customHeight="1">
      <c r="A24" s="48" t="s">
        <v>709</v>
      </c>
      <c r="B24" s="49" t="s">
        <v>663</v>
      </c>
      <c r="C24" s="48"/>
      <c r="D24" s="51">
        <f>+D17+(D19-D20)-(D22+D23)</f>
        <v>138124658</v>
      </c>
      <c r="E24" s="51">
        <f>+E17+(E19-E20)-(E22+E23)</f>
        <v>-444355540</v>
      </c>
      <c r="F24" s="51">
        <v>481080489</v>
      </c>
      <c r="G24" s="51">
        <f>+G17+(G19-G20)-(G22+G23)</f>
        <v>-1032277036</v>
      </c>
      <c r="H24" s="51">
        <f>+H17+(H19-H20)-(H22+H23)</f>
        <v>138124658</v>
      </c>
      <c r="I24" s="51">
        <f>+I17+(I19-I20)-(I22+I23)</f>
        <v>-444355540</v>
      </c>
    </row>
    <row r="25" spans="1:9" ht="20.25" customHeight="1">
      <c r="A25" s="52" t="s">
        <v>710</v>
      </c>
      <c r="B25" s="53"/>
      <c r="C25" s="52"/>
      <c r="D25" s="47"/>
      <c r="E25" s="47"/>
      <c r="F25" s="47"/>
      <c r="G25" s="47"/>
      <c r="H25" s="47">
        <v>0</v>
      </c>
      <c r="I25" s="47">
        <v>0</v>
      </c>
    </row>
    <row r="26" spans="1:9" ht="20.25" customHeight="1">
      <c r="A26" s="45" t="s">
        <v>711</v>
      </c>
      <c r="B26" s="46" t="s">
        <v>712</v>
      </c>
      <c r="C26" s="45"/>
      <c r="D26" s="47">
        <v>354960953</v>
      </c>
      <c r="E26" s="47">
        <v>80999</v>
      </c>
      <c r="F26" s="47">
        <v>20576006</v>
      </c>
      <c r="G26" s="47">
        <v>5432978044</v>
      </c>
      <c r="H26" s="47">
        <f>D26</f>
        <v>354960953</v>
      </c>
      <c r="I26" s="47">
        <f>E26</f>
        <v>80999</v>
      </c>
    </row>
    <row r="27" spans="1:9" ht="20.25" customHeight="1">
      <c r="A27" s="45" t="s">
        <v>713</v>
      </c>
      <c r="B27" s="46" t="s">
        <v>714</v>
      </c>
      <c r="C27" s="45"/>
      <c r="D27" s="47">
        <v>278772727</v>
      </c>
      <c r="E27" s="47">
        <v>3001</v>
      </c>
      <c r="F27" s="47">
        <v>0</v>
      </c>
      <c r="G27" s="47">
        <v>5398724353</v>
      </c>
      <c r="H27" s="47">
        <f>D27</f>
        <v>278772727</v>
      </c>
      <c r="I27" s="47">
        <f>E27</f>
        <v>3001</v>
      </c>
    </row>
    <row r="28" spans="1:9" ht="20.25" customHeight="1">
      <c r="A28" s="54" t="s">
        <v>715</v>
      </c>
      <c r="B28" s="55" t="s">
        <v>669</v>
      </c>
      <c r="C28" s="54"/>
      <c r="D28" s="47">
        <f aca="true" t="shared" si="1" ref="D28:I28">+D26-D27</f>
        <v>76188226</v>
      </c>
      <c r="E28" s="47">
        <f>+E26-E27</f>
        <v>77998</v>
      </c>
      <c r="F28" s="47">
        <f t="shared" si="1"/>
        <v>20576006</v>
      </c>
      <c r="G28" s="47">
        <f t="shared" si="1"/>
        <v>34253691</v>
      </c>
      <c r="H28" s="47">
        <f>+H26-H27</f>
        <v>76188226</v>
      </c>
      <c r="I28" s="47">
        <f t="shared" si="1"/>
        <v>77998</v>
      </c>
    </row>
    <row r="29" spans="1:9" ht="20.25" customHeight="1">
      <c r="A29" s="48" t="s">
        <v>716</v>
      </c>
      <c r="B29" s="49" t="s">
        <v>671</v>
      </c>
      <c r="C29" s="48"/>
      <c r="D29" s="51">
        <f>+D24+D28</f>
        <v>214312884</v>
      </c>
      <c r="E29" s="51">
        <f>+E24+E28</f>
        <v>-444277542</v>
      </c>
      <c r="F29" s="51">
        <v>501656495</v>
      </c>
      <c r="G29" s="51">
        <f>+G24+G28</f>
        <v>-998023345</v>
      </c>
      <c r="H29" s="51">
        <f>+H24+H28</f>
        <v>214312884</v>
      </c>
      <c r="I29" s="51">
        <f>+I24+I28</f>
        <v>-444277542</v>
      </c>
    </row>
    <row r="30" spans="1:9" ht="20.25" customHeight="1">
      <c r="A30" s="52" t="s">
        <v>717</v>
      </c>
      <c r="B30" s="53"/>
      <c r="C30" s="52"/>
      <c r="D30" s="47"/>
      <c r="E30" s="47"/>
      <c r="F30" s="47"/>
      <c r="G30" s="47"/>
      <c r="H30" s="47">
        <v>0</v>
      </c>
      <c r="I30" s="47">
        <v>0</v>
      </c>
    </row>
    <row r="31" spans="1:9" ht="20.25" customHeight="1">
      <c r="A31" s="45" t="s">
        <v>718</v>
      </c>
      <c r="B31" s="46" t="s">
        <v>719</v>
      </c>
      <c r="C31" s="45"/>
      <c r="D31" s="47"/>
      <c r="E31" s="47"/>
      <c r="F31" s="47">
        <v>0</v>
      </c>
      <c r="G31" s="47"/>
      <c r="H31" s="47">
        <v>0</v>
      </c>
      <c r="I31" s="47"/>
    </row>
    <row r="32" spans="1:9" ht="20.25" customHeight="1">
      <c r="A32" s="45" t="s">
        <v>720</v>
      </c>
      <c r="B32" s="46" t="s">
        <v>721</v>
      </c>
      <c r="C32" s="45"/>
      <c r="D32" s="47">
        <v>0</v>
      </c>
      <c r="E32" s="47">
        <v>0</v>
      </c>
      <c r="F32" s="47">
        <v>0</v>
      </c>
      <c r="G32" s="47"/>
      <c r="H32" s="47">
        <v>0</v>
      </c>
      <c r="I32" s="47">
        <v>0</v>
      </c>
    </row>
    <row r="33" spans="1:9" ht="20.25" customHeight="1">
      <c r="A33" s="54" t="s">
        <v>722</v>
      </c>
      <c r="B33" s="49" t="s">
        <v>673</v>
      </c>
      <c r="C33" s="48"/>
      <c r="D33" s="51">
        <f>+D29-D31-D32</f>
        <v>214312884</v>
      </c>
      <c r="E33" s="51">
        <f>+E29-E31-E32</f>
        <v>-444277542</v>
      </c>
      <c r="F33" s="51">
        <v>501656495</v>
      </c>
      <c r="G33" s="51">
        <f>+G29-G31-G32</f>
        <v>-998023345</v>
      </c>
      <c r="H33" s="51">
        <f>+H29-H31-H32</f>
        <v>214312884</v>
      </c>
      <c r="I33" s="51">
        <f>+I29-I31-I32</f>
        <v>-444277542</v>
      </c>
    </row>
    <row r="34" spans="1:9" ht="20.25" customHeight="1">
      <c r="A34" s="52" t="s">
        <v>723</v>
      </c>
      <c r="B34" s="53"/>
      <c r="C34" s="52"/>
      <c r="D34" s="56"/>
      <c r="E34" s="56"/>
      <c r="F34" s="56"/>
      <c r="G34" s="56"/>
      <c r="H34" s="56"/>
      <c r="I34" s="56"/>
    </row>
    <row r="35" spans="1:9" ht="20.25" customHeight="1">
      <c r="A35" s="57" t="s">
        <v>724</v>
      </c>
      <c r="B35" s="58" t="s">
        <v>675</v>
      </c>
      <c r="C35" s="57"/>
      <c r="D35" s="59">
        <v>0</v>
      </c>
      <c r="E35" s="59"/>
      <c r="F35" s="59"/>
      <c r="G35" s="59"/>
      <c r="H35" s="59">
        <v>0</v>
      </c>
      <c r="I35" s="59"/>
    </row>
    <row r="36" spans="1:9" s="29" customFormat="1" ht="15">
      <c r="A36" s="30"/>
      <c r="C36" s="375" t="s">
        <v>735</v>
      </c>
      <c r="D36" s="375"/>
      <c r="E36" s="375"/>
      <c r="F36" s="375"/>
      <c r="G36" s="375"/>
      <c r="H36" s="375"/>
      <c r="I36" s="375"/>
    </row>
    <row r="37" spans="1:9" s="32" customFormat="1" ht="14.25">
      <c r="A37" s="370" t="s">
        <v>737</v>
      </c>
      <c r="B37" s="370"/>
      <c r="C37" s="372" t="s">
        <v>736</v>
      </c>
      <c r="D37" s="372"/>
      <c r="E37" s="372"/>
      <c r="F37" s="372"/>
      <c r="G37" s="372"/>
      <c r="H37" s="372"/>
      <c r="I37" s="372"/>
    </row>
    <row r="38" spans="1:5" s="29" customFormat="1" ht="15">
      <c r="A38" s="30"/>
      <c r="D38" s="31"/>
      <c r="E38" s="31"/>
    </row>
    <row r="39" spans="1:5" s="29" customFormat="1" ht="15">
      <c r="A39" s="30"/>
      <c r="D39" s="31"/>
      <c r="E39" s="31"/>
    </row>
    <row r="40" spans="1:5" s="29" customFormat="1" ht="15">
      <c r="A40" s="30"/>
      <c r="D40" s="31"/>
      <c r="E40" s="31"/>
    </row>
    <row r="41" spans="1:9" s="32" customFormat="1" ht="14.25">
      <c r="A41" s="370" t="s">
        <v>728</v>
      </c>
      <c r="B41" s="370"/>
      <c r="C41" s="372" t="s">
        <v>727</v>
      </c>
      <c r="D41" s="372"/>
      <c r="E41" s="372"/>
      <c r="F41" s="372"/>
      <c r="G41" s="372"/>
      <c r="H41" s="372"/>
      <c r="I41" s="372"/>
    </row>
    <row r="42" spans="1:36" ht="12.75">
      <c r="A42" s="66"/>
      <c r="B42" s="67"/>
      <c r="C42" s="61"/>
      <c r="D42" s="61"/>
      <c r="E42" s="61"/>
      <c r="F42" s="61"/>
      <c r="G42" s="61"/>
      <c r="H42" s="69"/>
      <c r="I42" s="70"/>
      <c r="J42" s="65"/>
      <c r="K42" s="61"/>
      <c r="L42" s="61"/>
      <c r="M42" s="61"/>
      <c r="N42" s="61"/>
      <c r="O42" s="61"/>
      <c r="P42" s="61"/>
      <c r="Q42" s="61"/>
      <c r="R42" s="61"/>
      <c r="S42" s="61"/>
      <c r="T42" s="68"/>
      <c r="U42" s="61"/>
      <c r="V42" s="61"/>
      <c r="W42" s="65"/>
      <c r="X42" s="65"/>
      <c r="Y42" s="65"/>
      <c r="Z42" s="65"/>
      <c r="AA42" s="65"/>
      <c r="AB42" s="65"/>
      <c r="AC42" s="61"/>
      <c r="AD42" s="65"/>
      <c r="AE42" s="61"/>
      <c r="AF42" s="61"/>
      <c r="AG42" s="61"/>
      <c r="AH42" s="61"/>
      <c r="AI42" s="61"/>
      <c r="AJ42" s="61"/>
    </row>
    <row r="43" spans="1:36" ht="12.75">
      <c r="A43" s="66"/>
      <c r="B43" s="67"/>
      <c r="C43" s="61"/>
      <c r="D43" s="61"/>
      <c r="E43" s="61"/>
      <c r="F43" s="61"/>
      <c r="G43" s="61"/>
      <c r="H43" s="65"/>
      <c r="I43" s="61"/>
      <c r="J43" s="65"/>
      <c r="K43" s="61"/>
      <c r="L43" s="61"/>
      <c r="M43" s="61"/>
      <c r="N43" s="61"/>
      <c r="O43" s="61"/>
      <c r="P43" s="61"/>
      <c r="Q43" s="61"/>
      <c r="R43" s="61"/>
      <c r="S43" s="61"/>
      <c r="T43" s="68"/>
      <c r="U43" s="61"/>
      <c r="V43" s="61"/>
      <c r="W43" s="65"/>
      <c r="X43" s="65"/>
      <c r="Y43" s="65"/>
      <c r="Z43" s="65"/>
      <c r="AA43" s="65"/>
      <c r="AB43" s="65"/>
      <c r="AC43" s="61"/>
      <c r="AD43" s="65"/>
      <c r="AE43" s="61"/>
      <c r="AF43" s="61"/>
      <c r="AG43" s="61"/>
      <c r="AH43" s="61"/>
      <c r="AI43" s="61"/>
      <c r="AJ43" s="61"/>
    </row>
    <row r="44" spans="1:36" ht="12.75">
      <c r="A44" s="66"/>
      <c r="B44" s="67"/>
      <c r="C44" s="61"/>
      <c r="D44" s="61"/>
      <c r="E44" s="61"/>
      <c r="F44" s="61"/>
      <c r="G44" s="61"/>
      <c r="H44" s="65"/>
      <c r="I44" s="61"/>
      <c r="J44" s="65"/>
      <c r="K44" s="61"/>
      <c r="L44" s="61"/>
      <c r="M44" s="61"/>
      <c r="N44" s="61"/>
      <c r="O44" s="61"/>
      <c r="P44" s="61"/>
      <c r="Q44" s="61"/>
      <c r="R44" s="61"/>
      <c r="S44" s="61"/>
      <c r="T44" s="68"/>
      <c r="U44" s="61"/>
      <c r="V44" s="61"/>
      <c r="W44" s="65"/>
      <c r="X44" s="65"/>
      <c r="Y44" s="65"/>
      <c r="Z44" s="65"/>
      <c r="AA44" s="65"/>
      <c r="AB44" s="65"/>
      <c r="AC44" s="61"/>
      <c r="AD44" s="65"/>
      <c r="AE44" s="61"/>
      <c r="AF44" s="61"/>
      <c r="AG44" s="61"/>
      <c r="AH44" s="61"/>
      <c r="AI44" s="61"/>
      <c r="AJ44" s="61"/>
    </row>
    <row r="45" spans="1:36" ht="18.75" customHeight="1">
      <c r="A45" s="71"/>
      <c r="B45" s="67"/>
      <c r="C45" s="72"/>
      <c r="D45" s="62"/>
      <c r="E45" s="72"/>
      <c r="F45" s="72"/>
      <c r="G45" s="72"/>
      <c r="H45" s="376"/>
      <c r="I45" s="376"/>
      <c r="K45" s="72"/>
      <c r="L45" s="72"/>
      <c r="M45" s="61"/>
      <c r="N45" s="72"/>
      <c r="O45" s="72"/>
      <c r="P45" s="72"/>
      <c r="Q45" s="72"/>
      <c r="R45" s="72"/>
      <c r="S45" s="72"/>
      <c r="T45" s="64">
        <f>'[1]Danh mục'!$B$12</f>
        <v>0</v>
      </c>
      <c r="U45" s="72"/>
      <c r="V45" s="72"/>
      <c r="W45" s="73"/>
      <c r="X45" s="73"/>
      <c r="Y45" s="73"/>
      <c r="Z45" s="73"/>
      <c r="AA45" s="73"/>
      <c r="AB45" s="73"/>
      <c r="AC45" s="72"/>
      <c r="AD45" s="63" t="str">
        <f>'[1]Danh mục'!$B$11</f>
        <v>Vũ Quang Huy</v>
      </c>
      <c r="AE45" s="72"/>
      <c r="AF45" s="72"/>
      <c r="AG45" s="61"/>
      <c r="AH45" s="61"/>
      <c r="AI45" s="61"/>
      <c r="AJ45" s="61"/>
    </row>
    <row r="54" ht="12.75">
      <c r="A54" s="74"/>
    </row>
  </sheetData>
  <sheetProtection/>
  <mergeCells count="15">
    <mergeCell ref="A9:A11"/>
    <mergeCell ref="D9:E10"/>
    <mergeCell ref="F9:F10"/>
    <mergeCell ref="H9:I9"/>
    <mergeCell ref="H10:I10"/>
    <mergeCell ref="A3:B3"/>
    <mergeCell ref="E4:H4"/>
    <mergeCell ref="A5:I5"/>
    <mergeCell ref="A6:I6"/>
    <mergeCell ref="C36:I36"/>
    <mergeCell ref="C37:I37"/>
    <mergeCell ref="C41:I41"/>
    <mergeCell ref="H45:I45"/>
    <mergeCell ref="A37:B37"/>
    <mergeCell ref="A41:B41"/>
  </mergeCells>
  <printOptions/>
  <pageMargins left="0.89" right="0.25" top="0.17" bottom="0.17"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51"/>
  <sheetViews>
    <sheetView zoomScalePageLayoutView="0" workbookViewId="0" topLeftCell="A22">
      <selection activeCell="B10" sqref="B10:B11"/>
    </sheetView>
  </sheetViews>
  <sheetFormatPr defaultColWidth="9.00390625" defaultRowHeight="15"/>
  <cols>
    <col min="1" max="1" width="6.57421875" style="102" customWidth="1"/>
    <col min="2" max="2" width="46.8515625" style="76" customWidth="1"/>
    <col min="3" max="3" width="6.7109375" style="76" customWidth="1"/>
    <col min="4" max="4" width="14.421875" style="103" customWidth="1"/>
    <col min="5" max="5" width="15.140625" style="103" customWidth="1"/>
    <col min="6" max="6" width="21.00390625" style="76" customWidth="1"/>
    <col min="7" max="16384" width="9.00390625" style="76" customWidth="1"/>
  </cols>
  <sheetData>
    <row r="1" spans="1:5" s="75" customFormat="1" ht="12">
      <c r="A1" s="398" t="s">
        <v>733</v>
      </c>
      <c r="B1" s="398"/>
      <c r="C1" s="398"/>
      <c r="D1" s="398"/>
      <c r="E1" s="398"/>
    </row>
    <row r="2" spans="1:5" ht="12">
      <c r="A2" s="399" t="s">
        <v>734</v>
      </c>
      <c r="B2" s="399"/>
      <c r="C2" s="399"/>
      <c r="D2" s="399"/>
      <c r="E2" s="399"/>
    </row>
    <row r="3" spans="1:5" ht="15.75">
      <c r="A3" s="405" t="s">
        <v>632</v>
      </c>
      <c r="B3" s="405"/>
      <c r="C3" s="405"/>
      <c r="D3" s="405"/>
      <c r="E3" s="405"/>
    </row>
    <row r="4" spans="1:5" ht="13.5">
      <c r="A4" s="393" t="s">
        <v>730</v>
      </c>
      <c r="B4" s="393"/>
      <c r="C4" s="393"/>
      <c r="D4" s="393"/>
      <c r="E4" s="393"/>
    </row>
    <row r="5" spans="1:6" ht="13.5">
      <c r="A5" s="393" t="s">
        <v>633</v>
      </c>
      <c r="B5" s="393"/>
      <c r="C5" s="393"/>
      <c r="D5" s="393"/>
      <c r="E5" s="393"/>
      <c r="F5" s="91"/>
    </row>
    <row r="7" spans="1:5" s="75" customFormat="1" ht="12">
      <c r="A7" s="406" t="s">
        <v>634</v>
      </c>
      <c r="B7" s="406" t="s">
        <v>630</v>
      </c>
      <c r="C7" s="406" t="s">
        <v>578</v>
      </c>
      <c r="D7" s="92" t="s">
        <v>731</v>
      </c>
      <c r="E7" s="93" t="s">
        <v>732</v>
      </c>
    </row>
    <row r="8" spans="1:5" s="75" customFormat="1" ht="12">
      <c r="A8" s="406"/>
      <c r="B8" s="406"/>
      <c r="C8" s="406"/>
      <c r="D8" s="92" t="s">
        <v>579</v>
      </c>
      <c r="E8" s="93" t="s">
        <v>579</v>
      </c>
    </row>
    <row r="9" spans="1:5" s="75" customFormat="1" ht="21.75" customHeight="1">
      <c r="A9" s="94"/>
      <c r="B9" s="95" t="s">
        <v>635</v>
      </c>
      <c r="C9" s="96"/>
      <c r="D9" s="92"/>
      <c r="E9" s="92"/>
    </row>
    <row r="10" spans="1:6" ht="12">
      <c r="A10" s="396" t="s">
        <v>636</v>
      </c>
      <c r="B10" s="401" t="s">
        <v>637</v>
      </c>
      <c r="C10" s="403"/>
      <c r="D10" s="394">
        <f>2999081112+5659265+124168592+458850+2944145387+2164657</f>
        <v>6075677863</v>
      </c>
      <c r="E10" s="394">
        <v>14797068292</v>
      </c>
      <c r="F10" s="97">
        <f>D12-D14-D20-D24</f>
        <v>-3017308405</v>
      </c>
    </row>
    <row r="11" spans="1:6" ht="12">
      <c r="A11" s="397"/>
      <c r="B11" s="402"/>
      <c r="C11" s="404"/>
      <c r="D11" s="395"/>
      <c r="E11" s="395"/>
      <c r="F11" s="97">
        <f>D10+D18+D34</f>
        <v>6175364300</v>
      </c>
    </row>
    <row r="12" spans="1:6" ht="12">
      <c r="A12" s="396" t="s">
        <v>638</v>
      </c>
      <c r="B12" s="401" t="s">
        <v>639</v>
      </c>
      <c r="C12" s="403"/>
      <c r="D12" s="394">
        <f>-(5170000+203104220+5223017+129538756+7062000+1005814802+708836749+4000000+82337126+573145387+1431000+13625000+693311174+236255645+38325549-500)</f>
        <v>-3707179925</v>
      </c>
      <c r="E12" s="394">
        <f>-13999066440</f>
        <v>-13999066440</v>
      </c>
      <c r="F12" s="97">
        <f>D12+D14+D20+D24</f>
        <v>-4397051445</v>
      </c>
    </row>
    <row r="13" spans="1:5" ht="12">
      <c r="A13" s="397"/>
      <c r="B13" s="402"/>
      <c r="C13" s="404"/>
      <c r="D13" s="395"/>
      <c r="E13" s="395"/>
    </row>
    <row r="14" spans="1:6" ht="12">
      <c r="A14" s="396" t="s">
        <v>640</v>
      </c>
      <c r="B14" s="401" t="s">
        <v>641</v>
      </c>
      <c r="C14" s="403"/>
      <c r="D14" s="394">
        <f>-483371520</f>
        <v>-483371520</v>
      </c>
      <c r="E14" s="394">
        <f>-785268449</f>
        <v>-785268449</v>
      </c>
      <c r="F14" s="97">
        <f>D14+D24+D20</f>
        <v>-689871520</v>
      </c>
    </row>
    <row r="15" spans="1:5" ht="12">
      <c r="A15" s="397"/>
      <c r="B15" s="402"/>
      <c r="C15" s="404"/>
      <c r="D15" s="395"/>
      <c r="E15" s="395"/>
    </row>
    <row r="16" spans="1:5" ht="12">
      <c r="A16" s="396" t="s">
        <v>642</v>
      </c>
      <c r="B16" s="401" t="s">
        <v>643</v>
      </c>
      <c r="C16" s="403"/>
      <c r="D16" s="394"/>
      <c r="E16" s="394">
        <v>-4244444</v>
      </c>
    </row>
    <row r="17" spans="1:5" ht="12">
      <c r="A17" s="397"/>
      <c r="B17" s="402"/>
      <c r="C17" s="404"/>
      <c r="D17" s="395"/>
      <c r="E17" s="395"/>
    </row>
    <row r="18" spans="1:5" ht="12">
      <c r="A18" s="396" t="s">
        <v>644</v>
      </c>
      <c r="B18" s="401" t="s">
        <v>645</v>
      </c>
      <c r="C18" s="403"/>
      <c r="D18" s="394">
        <v>19770</v>
      </c>
      <c r="E18" s="394">
        <v>61648423</v>
      </c>
    </row>
    <row r="19" spans="1:5" ht="12">
      <c r="A19" s="397"/>
      <c r="B19" s="402"/>
      <c r="C19" s="404"/>
      <c r="D19" s="395"/>
      <c r="E19" s="395"/>
    </row>
    <row r="20" spans="1:5" ht="12">
      <c r="A20" s="396" t="s">
        <v>646</v>
      </c>
      <c r="B20" s="401" t="s">
        <v>647</v>
      </c>
      <c r="C20" s="403"/>
      <c r="D20" s="394">
        <f>-1500000</f>
        <v>-1500000</v>
      </c>
      <c r="E20" s="394"/>
    </row>
    <row r="21" spans="1:5" ht="12">
      <c r="A21" s="397"/>
      <c r="B21" s="402"/>
      <c r="C21" s="404"/>
      <c r="D21" s="395"/>
      <c r="E21" s="395"/>
    </row>
    <row r="22" spans="1:5" s="101" customFormat="1" ht="24.75" customHeight="1">
      <c r="A22" s="98" t="s">
        <v>648</v>
      </c>
      <c r="B22" s="99" t="s">
        <v>649</v>
      </c>
      <c r="C22" s="99"/>
      <c r="D22" s="100">
        <f>SUM(D10:D21)</f>
        <v>1883646188</v>
      </c>
      <c r="E22" s="100">
        <f>SUM(E10:E20)</f>
        <v>70137382</v>
      </c>
    </row>
    <row r="23" spans="1:5" s="75" customFormat="1" ht="20.25" customHeight="1">
      <c r="A23" s="94"/>
      <c r="B23" s="95" t="s">
        <v>650</v>
      </c>
      <c r="C23" s="96"/>
      <c r="D23" s="92"/>
      <c r="E23" s="92"/>
    </row>
    <row r="24" spans="1:5" ht="12">
      <c r="A24" s="396" t="s">
        <v>651</v>
      </c>
      <c r="B24" s="401" t="s">
        <v>652</v>
      </c>
      <c r="C24" s="403"/>
      <c r="D24" s="394">
        <f>-205000000</f>
        <v>-205000000</v>
      </c>
      <c r="E24" s="394"/>
    </row>
    <row r="25" spans="1:5" ht="12">
      <c r="A25" s="397"/>
      <c r="B25" s="402"/>
      <c r="C25" s="404"/>
      <c r="D25" s="395"/>
      <c r="E25" s="395"/>
    </row>
    <row r="26" spans="1:5" ht="12">
      <c r="A26" s="396" t="s">
        <v>653</v>
      </c>
      <c r="B26" s="401" t="s">
        <v>654</v>
      </c>
      <c r="C26" s="403"/>
      <c r="D26" s="394"/>
      <c r="E26" s="394"/>
    </row>
    <row r="27" spans="1:5" ht="12">
      <c r="A27" s="397"/>
      <c r="B27" s="402"/>
      <c r="C27" s="404"/>
      <c r="D27" s="395"/>
      <c r="E27" s="395"/>
    </row>
    <row r="28" spans="1:5" ht="12">
      <c r="A28" s="396" t="s">
        <v>655</v>
      </c>
      <c r="B28" s="401" t="s">
        <v>656</v>
      </c>
      <c r="C28" s="403"/>
      <c r="D28" s="394"/>
      <c r="E28" s="394">
        <f>-9000000000</f>
        <v>-9000000000</v>
      </c>
    </row>
    <row r="29" spans="1:5" ht="12">
      <c r="A29" s="397"/>
      <c r="B29" s="402"/>
      <c r="C29" s="404"/>
      <c r="D29" s="395"/>
      <c r="E29" s="395"/>
    </row>
    <row r="30" spans="1:5" ht="12">
      <c r="A30" s="396" t="s">
        <v>657</v>
      </c>
      <c r="B30" s="401" t="s">
        <v>658</v>
      </c>
      <c r="C30" s="403"/>
      <c r="D30" s="394"/>
      <c r="E30" s="394">
        <f>16650000000</f>
        <v>16650000000</v>
      </c>
    </row>
    <row r="31" spans="1:5" ht="12">
      <c r="A31" s="397"/>
      <c r="B31" s="402"/>
      <c r="C31" s="404"/>
      <c r="D31" s="395"/>
      <c r="E31" s="395"/>
    </row>
    <row r="32" spans="1:5" ht="12">
      <c r="A32" s="396" t="s">
        <v>659</v>
      </c>
      <c r="B32" s="401" t="s">
        <v>660</v>
      </c>
      <c r="C32" s="403"/>
      <c r="D32" s="394"/>
      <c r="E32" s="394"/>
    </row>
    <row r="33" spans="1:5" ht="12">
      <c r="A33" s="397"/>
      <c r="B33" s="402"/>
      <c r="C33" s="404"/>
      <c r="D33" s="395"/>
      <c r="E33" s="395"/>
    </row>
    <row r="34" spans="1:5" ht="13.5" customHeight="1">
      <c r="A34" s="396" t="s">
        <v>661</v>
      </c>
      <c r="B34" s="401" t="s">
        <v>662</v>
      </c>
      <c r="C34" s="403"/>
      <c r="D34" s="394">
        <v>99666667</v>
      </c>
      <c r="E34" s="394"/>
    </row>
    <row r="35" spans="1:5" ht="15" customHeight="1">
      <c r="A35" s="397"/>
      <c r="B35" s="402"/>
      <c r="C35" s="404"/>
      <c r="D35" s="395"/>
      <c r="E35" s="395"/>
    </row>
    <row r="36" spans="1:5" s="101" customFormat="1" ht="17.25" customHeight="1">
      <c r="A36" s="98" t="s">
        <v>663</v>
      </c>
      <c r="B36" s="99" t="s">
        <v>664</v>
      </c>
      <c r="C36" s="99"/>
      <c r="D36" s="100">
        <f>SUM(D24:D34)</f>
        <v>-105333333</v>
      </c>
      <c r="E36" s="100">
        <f>SUM(E24:E34)</f>
        <v>7650000000</v>
      </c>
    </row>
    <row r="37" spans="1:5" s="75" customFormat="1" ht="20.25" customHeight="1">
      <c r="A37" s="94"/>
      <c r="B37" s="95" t="s">
        <v>738</v>
      </c>
      <c r="C37" s="96"/>
      <c r="D37" s="92"/>
      <c r="E37" s="92"/>
    </row>
    <row r="38" spans="1:5" ht="12">
      <c r="A38" s="396" t="s">
        <v>665</v>
      </c>
      <c r="B38" s="401" t="s">
        <v>666</v>
      </c>
      <c r="C38" s="403"/>
      <c r="D38" s="394"/>
      <c r="E38" s="394">
        <v>5000000000</v>
      </c>
    </row>
    <row r="39" spans="1:5" ht="6" customHeight="1">
      <c r="A39" s="397"/>
      <c r="B39" s="402"/>
      <c r="C39" s="404"/>
      <c r="D39" s="395"/>
      <c r="E39" s="395"/>
    </row>
    <row r="40" spans="1:5" ht="12">
      <c r="A40" s="396" t="s">
        <v>667</v>
      </c>
      <c r="B40" s="401" t="s">
        <v>668</v>
      </c>
      <c r="C40" s="403"/>
      <c r="D40" s="394"/>
      <c r="E40" s="394">
        <v>-5000000000</v>
      </c>
    </row>
    <row r="41" spans="1:5" ht="5.25" customHeight="1">
      <c r="A41" s="397"/>
      <c r="B41" s="402"/>
      <c r="C41" s="404"/>
      <c r="D41" s="395"/>
      <c r="E41" s="395"/>
    </row>
    <row r="42" spans="1:5" s="101" customFormat="1" ht="19.5" customHeight="1">
      <c r="A42" s="98" t="s">
        <v>669</v>
      </c>
      <c r="B42" s="99" t="s">
        <v>670</v>
      </c>
      <c r="C42" s="99"/>
      <c r="D42" s="100">
        <f>SUM(D38:D40)</f>
        <v>0</v>
      </c>
      <c r="E42" s="100">
        <f>SUM(E38:E40)</f>
        <v>0</v>
      </c>
    </row>
    <row r="43" spans="1:5" s="101" customFormat="1" ht="19.5" customHeight="1">
      <c r="A43" s="98" t="s">
        <v>671</v>
      </c>
      <c r="B43" s="99" t="s">
        <v>672</v>
      </c>
      <c r="C43" s="99"/>
      <c r="D43" s="100">
        <f>D42+D36+D22</f>
        <v>1778312855</v>
      </c>
      <c r="E43" s="100">
        <f>E42+E36+E22</f>
        <v>7720137382</v>
      </c>
    </row>
    <row r="44" spans="1:5" s="101" customFormat="1" ht="19.5" customHeight="1">
      <c r="A44" s="98" t="s">
        <v>673</v>
      </c>
      <c r="B44" s="99" t="s">
        <v>674</v>
      </c>
      <c r="C44" s="99"/>
      <c r="D44" s="100">
        <v>3923208535</v>
      </c>
      <c r="E44" s="100">
        <v>1344926092</v>
      </c>
    </row>
    <row r="45" spans="1:5" s="101" customFormat="1" ht="19.5" customHeight="1">
      <c r="A45" s="98" t="s">
        <v>675</v>
      </c>
      <c r="B45" s="99" t="s">
        <v>676</v>
      </c>
      <c r="C45" s="99">
        <v>3</v>
      </c>
      <c r="D45" s="100">
        <f>D43+D44</f>
        <v>5701521390</v>
      </c>
      <c r="E45" s="100">
        <f>E43+E44</f>
        <v>9065063474</v>
      </c>
    </row>
    <row r="46" spans="3:5" ht="12">
      <c r="C46" s="400" t="s">
        <v>735</v>
      </c>
      <c r="D46" s="400"/>
      <c r="E46" s="400"/>
    </row>
    <row r="47" spans="1:5" s="75" customFormat="1" ht="12">
      <c r="A47" s="392" t="s">
        <v>737</v>
      </c>
      <c r="B47" s="392"/>
      <c r="C47" s="391" t="s">
        <v>736</v>
      </c>
      <c r="D47" s="391"/>
      <c r="E47" s="391"/>
    </row>
    <row r="51" spans="1:5" s="75" customFormat="1" ht="12">
      <c r="A51" s="392" t="s">
        <v>728</v>
      </c>
      <c r="B51" s="392"/>
      <c r="C51" s="391" t="s">
        <v>727</v>
      </c>
      <c r="D51" s="391"/>
      <c r="E51" s="391"/>
    </row>
  </sheetData>
  <sheetProtection/>
  <mergeCells count="83">
    <mergeCell ref="A3:E3"/>
    <mergeCell ref="A4:E4"/>
    <mergeCell ref="A7:A8"/>
    <mergeCell ref="B7:B8"/>
    <mergeCell ref="C7:C8"/>
    <mergeCell ref="E10:E11"/>
    <mergeCell ref="A12:A13"/>
    <mergeCell ref="B12:B13"/>
    <mergeCell ref="C12:C13"/>
    <mergeCell ref="D12:D13"/>
    <mergeCell ref="E12:E13"/>
    <mergeCell ref="A10:A11"/>
    <mergeCell ref="B10:B11"/>
    <mergeCell ref="C10:C11"/>
    <mergeCell ref="D10:D11"/>
    <mergeCell ref="E14:E15"/>
    <mergeCell ref="A16:A17"/>
    <mergeCell ref="B16:B17"/>
    <mergeCell ref="C16:C17"/>
    <mergeCell ref="D16:D17"/>
    <mergeCell ref="E16:E17"/>
    <mergeCell ref="A14:A15"/>
    <mergeCell ref="B14:B15"/>
    <mergeCell ref="C14:C15"/>
    <mergeCell ref="D14:D15"/>
    <mergeCell ref="E18:E19"/>
    <mergeCell ref="A20:A21"/>
    <mergeCell ref="B20:B21"/>
    <mergeCell ref="C20:C21"/>
    <mergeCell ref="D20:D21"/>
    <mergeCell ref="E20:E21"/>
    <mergeCell ref="A18:A19"/>
    <mergeCell ref="B18:B19"/>
    <mergeCell ref="C18:C19"/>
    <mergeCell ref="D18:D19"/>
    <mergeCell ref="E24:E25"/>
    <mergeCell ref="A26:A27"/>
    <mergeCell ref="B26:B27"/>
    <mergeCell ref="C26:C27"/>
    <mergeCell ref="D26:D27"/>
    <mergeCell ref="E26:E27"/>
    <mergeCell ref="A24:A25"/>
    <mergeCell ref="B24:B25"/>
    <mergeCell ref="C24:C25"/>
    <mergeCell ref="D24:D25"/>
    <mergeCell ref="E28:E29"/>
    <mergeCell ref="A30:A31"/>
    <mergeCell ref="B30:B31"/>
    <mergeCell ref="C30:C31"/>
    <mergeCell ref="D30:D31"/>
    <mergeCell ref="E30:E31"/>
    <mergeCell ref="A28:A29"/>
    <mergeCell ref="B28:B29"/>
    <mergeCell ref="C28:C29"/>
    <mergeCell ref="D28:D29"/>
    <mergeCell ref="B34:B35"/>
    <mergeCell ref="C34:C35"/>
    <mergeCell ref="D34:D35"/>
    <mergeCell ref="E34:E35"/>
    <mergeCell ref="A32:A33"/>
    <mergeCell ref="B32:B33"/>
    <mergeCell ref="C32:C33"/>
    <mergeCell ref="D32:D33"/>
    <mergeCell ref="A1:E1"/>
    <mergeCell ref="A2:E2"/>
    <mergeCell ref="C46:E46"/>
    <mergeCell ref="C47:E47"/>
    <mergeCell ref="A38:A39"/>
    <mergeCell ref="B38:B39"/>
    <mergeCell ref="C38:C39"/>
    <mergeCell ref="D38:D39"/>
    <mergeCell ref="B40:B41"/>
    <mergeCell ref="C40:C41"/>
    <mergeCell ref="C51:E51"/>
    <mergeCell ref="A47:B47"/>
    <mergeCell ref="A51:B51"/>
    <mergeCell ref="A5:E5"/>
    <mergeCell ref="E38:E39"/>
    <mergeCell ref="A40:A41"/>
    <mergeCell ref="D40:D41"/>
    <mergeCell ref="E40:E41"/>
    <mergeCell ref="E32:E33"/>
    <mergeCell ref="A34:A35"/>
  </mergeCells>
  <printOptions/>
  <pageMargins left="1" right="0" top="0.17" bottom="0.17"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V217"/>
  <sheetViews>
    <sheetView tabSelected="1" zoomScalePageLayoutView="0" workbookViewId="0" topLeftCell="A72">
      <selection activeCell="X39" sqref="X39"/>
    </sheetView>
  </sheetViews>
  <sheetFormatPr defaultColWidth="2.28125" defaultRowHeight="15" customHeight="1" outlineLevelRow="1" outlineLevelCol="1"/>
  <cols>
    <col min="1" max="1" width="2.8515625" style="153" customWidth="1"/>
    <col min="2" max="2" width="1.7109375" style="153" customWidth="1"/>
    <col min="3" max="3" width="2.8515625" style="157" customWidth="1"/>
    <col min="4" max="12" width="2.7109375" style="154" customWidth="1"/>
    <col min="13" max="21" width="2.57421875" style="154" customWidth="1"/>
    <col min="22" max="33" width="2.57421875" style="155" customWidth="1"/>
    <col min="34" max="34" width="2.28125" style="155" customWidth="1"/>
    <col min="35" max="35" width="2.8515625" style="153" hidden="1" customWidth="1" outlineLevel="1"/>
    <col min="36" max="36" width="1.7109375" style="168" hidden="1" customWidth="1" outlineLevel="1"/>
    <col min="37" max="37" width="2.8515625" style="157" hidden="1" customWidth="1" outlineLevel="1"/>
    <col min="38" max="46" width="2.7109375" style="154" hidden="1" customWidth="1" outlineLevel="1"/>
    <col min="47" max="55" width="2.57421875" style="154" hidden="1" customWidth="1" outlineLevel="1"/>
    <col min="56" max="67" width="2.57421875" style="155" hidden="1" customWidth="1" outlineLevel="1"/>
    <col min="68" max="68" width="2.28125" style="155" hidden="1" customWidth="1" outlineLevel="1"/>
    <col min="69" max="69" width="2.57421875" style="155" customWidth="1" collapsed="1"/>
    <col min="70" max="70" width="16.421875" style="155" customWidth="1"/>
    <col min="71" max="72" width="16.421875" style="156" customWidth="1"/>
    <col min="73" max="74" width="16.421875" style="155" customWidth="1"/>
    <col min="75" max="80" width="14.7109375" style="154" customWidth="1"/>
    <col min="81" max="81" width="15.57421875" style="154" bestFit="1" customWidth="1"/>
    <col min="82" max="88" width="14.7109375" style="154" customWidth="1"/>
    <col min="89" max="16384" width="2.28125" style="154" customWidth="1"/>
  </cols>
  <sheetData>
    <row r="1" spans="1:74" s="110" customFormat="1" ht="15" customHeight="1" hidden="1">
      <c r="A1" s="107" t="e">
        <f>IF('[2]TK'!$D$2&lt;&gt;"",'[2]TK'!$D$2,"")</f>
        <v>#REF!</v>
      </c>
      <c r="B1" s="108"/>
      <c r="C1" s="109"/>
      <c r="D1" s="109"/>
      <c r="E1" s="109"/>
      <c r="F1" s="109"/>
      <c r="G1" s="109"/>
      <c r="H1" s="109"/>
      <c r="I1" s="109"/>
      <c r="J1" s="109"/>
      <c r="K1" s="109"/>
      <c r="L1" s="109"/>
      <c r="M1" s="109"/>
      <c r="N1" s="109"/>
      <c r="O1" s="109"/>
      <c r="P1" s="109"/>
      <c r="Q1" s="109"/>
      <c r="R1" s="109"/>
      <c r="S1" s="109"/>
      <c r="V1" s="111"/>
      <c r="W1" s="111"/>
      <c r="X1" s="111"/>
      <c r="Y1" s="111"/>
      <c r="Z1" s="111"/>
      <c r="AA1" s="111"/>
      <c r="AB1" s="111"/>
      <c r="AC1" s="111"/>
      <c r="AD1" s="111"/>
      <c r="AE1" s="111"/>
      <c r="AF1" s="111"/>
      <c r="AG1" s="111"/>
      <c r="AH1" s="112"/>
      <c r="AI1" s="107" t="str">
        <f>IF('[2]TK'!$E$2&lt;&gt;"",'[2]TK'!$E$2,"")</f>
        <v>LILAMA CORPORATION</v>
      </c>
      <c r="AJ1" s="113"/>
      <c r="AK1" s="109"/>
      <c r="AL1" s="109"/>
      <c r="AM1" s="109"/>
      <c r="AN1" s="109"/>
      <c r="AO1" s="109"/>
      <c r="AP1" s="109"/>
      <c r="AQ1" s="109"/>
      <c r="AR1" s="109"/>
      <c r="AS1" s="109"/>
      <c r="AT1" s="109"/>
      <c r="AU1" s="109"/>
      <c r="AV1" s="109"/>
      <c r="AW1" s="109"/>
      <c r="AX1" s="109"/>
      <c r="AY1" s="109"/>
      <c r="AZ1" s="109"/>
      <c r="BA1" s="109"/>
      <c r="BD1" s="111"/>
      <c r="BE1" s="111"/>
      <c r="BF1" s="111"/>
      <c r="BG1" s="111"/>
      <c r="BH1" s="111"/>
      <c r="BI1" s="111"/>
      <c r="BJ1" s="111"/>
      <c r="BK1" s="111"/>
      <c r="BL1" s="111"/>
      <c r="BM1" s="111"/>
      <c r="BN1" s="111"/>
      <c r="BO1" s="111"/>
      <c r="BP1" s="112"/>
      <c r="BQ1" s="112"/>
      <c r="BR1" s="114"/>
      <c r="BS1" s="115"/>
      <c r="BT1" s="115"/>
      <c r="BU1" s="116"/>
      <c r="BV1" s="111"/>
    </row>
    <row r="2" spans="1:74" s="110" customFormat="1" ht="15" customHeight="1">
      <c r="A2" s="117" t="str">
        <f>'[2]TK'!$D$3</f>
        <v>Công ty CP Sản xuất, Thương mại và Dịch vụ Ô tô PTM</v>
      </c>
      <c r="B2" s="118"/>
      <c r="C2" s="109"/>
      <c r="V2" s="111"/>
      <c r="W2" s="111"/>
      <c r="X2" s="111"/>
      <c r="Y2" s="111"/>
      <c r="Z2" s="111"/>
      <c r="AA2" s="111"/>
      <c r="AB2" s="111"/>
      <c r="AC2" s="111"/>
      <c r="AD2" s="111"/>
      <c r="AE2" s="111"/>
      <c r="AF2" s="111"/>
      <c r="AG2" s="111"/>
      <c r="AH2" s="119" t="str">
        <f>'[2]TK'!$D$12</f>
        <v>Báo cáo tài chính</v>
      </c>
      <c r="AI2" s="117" t="str">
        <f>'[2]TK'!$D$3</f>
        <v>Công ty CP Sản xuất, Thương mại và Dịch vụ Ô tô PTM</v>
      </c>
      <c r="AJ2" s="120"/>
      <c r="AK2" s="109"/>
      <c r="BD2" s="111"/>
      <c r="BE2" s="111"/>
      <c r="BF2" s="111"/>
      <c r="BG2" s="111"/>
      <c r="BH2" s="111"/>
      <c r="BI2" s="111"/>
      <c r="BJ2" s="111"/>
      <c r="BK2" s="111"/>
      <c r="BL2" s="111"/>
      <c r="BM2" s="111"/>
      <c r="BN2" s="111"/>
      <c r="BP2" s="112" t="str">
        <f>'[2]TK'!$E$12</f>
        <v>Financial Statements</v>
      </c>
      <c r="BQ2" s="119"/>
      <c r="BR2" s="121"/>
      <c r="BS2" s="115"/>
      <c r="BT2" s="115"/>
      <c r="BU2" s="115"/>
      <c r="BV2" s="111"/>
    </row>
    <row r="3" spans="1:74" s="110" customFormat="1" ht="15" customHeight="1">
      <c r="A3" s="122" t="s">
        <v>741</v>
      </c>
      <c r="B3" s="123"/>
      <c r="C3" s="124"/>
      <c r="D3" s="124"/>
      <c r="E3" s="124"/>
      <c r="F3" s="124"/>
      <c r="G3" s="124"/>
      <c r="H3" s="124"/>
      <c r="I3" s="124"/>
      <c r="J3" s="124"/>
      <c r="K3" s="124"/>
      <c r="L3" s="124"/>
      <c r="M3" s="124"/>
      <c r="N3" s="124"/>
      <c r="O3" s="124"/>
      <c r="P3" s="124"/>
      <c r="Q3" s="124"/>
      <c r="R3" s="124"/>
      <c r="S3" s="124"/>
      <c r="T3" s="124"/>
      <c r="U3" s="124"/>
      <c r="V3" s="125"/>
      <c r="W3" s="125"/>
      <c r="X3" s="125"/>
      <c r="Y3" s="125"/>
      <c r="Z3" s="125"/>
      <c r="AA3" s="125"/>
      <c r="AB3" s="125"/>
      <c r="AC3" s="125"/>
      <c r="AD3" s="125"/>
      <c r="AE3" s="125"/>
      <c r="AF3" s="125"/>
      <c r="AG3" s="125"/>
      <c r="AH3" s="126" t="s">
        <v>742</v>
      </c>
      <c r="AI3" s="122" t="s">
        <v>743</v>
      </c>
      <c r="AJ3" s="127"/>
      <c r="AK3" s="124"/>
      <c r="AL3" s="124"/>
      <c r="AM3" s="124"/>
      <c r="AN3" s="124"/>
      <c r="AO3" s="124"/>
      <c r="AP3" s="124"/>
      <c r="AQ3" s="124"/>
      <c r="AR3" s="124"/>
      <c r="AS3" s="124"/>
      <c r="AT3" s="124"/>
      <c r="AU3" s="124"/>
      <c r="AV3" s="124"/>
      <c r="AW3" s="124"/>
      <c r="AX3" s="124"/>
      <c r="AY3" s="124"/>
      <c r="AZ3" s="124"/>
      <c r="BA3" s="124"/>
      <c r="BB3" s="124"/>
      <c r="BC3" s="124"/>
      <c r="BD3" s="125"/>
      <c r="BE3" s="125"/>
      <c r="BF3" s="125"/>
      <c r="BG3" s="125"/>
      <c r="BH3" s="125"/>
      <c r="BI3" s="125"/>
      <c r="BJ3" s="125"/>
      <c r="BK3" s="125"/>
      <c r="BL3" s="125"/>
      <c r="BM3" s="125"/>
      <c r="BN3" s="125"/>
      <c r="BO3" s="124"/>
      <c r="BP3" s="128" t="s">
        <v>744</v>
      </c>
      <c r="BQ3" s="121"/>
      <c r="BR3" s="121"/>
      <c r="BS3" s="111"/>
      <c r="BT3" s="111"/>
      <c r="BU3" s="111"/>
      <c r="BV3" s="111"/>
    </row>
    <row r="4" spans="1:74" s="110" customFormat="1" ht="13.5">
      <c r="A4" s="109"/>
      <c r="B4" s="109"/>
      <c r="C4" s="109"/>
      <c r="V4" s="111"/>
      <c r="W4" s="111"/>
      <c r="X4" s="111"/>
      <c r="Y4" s="111"/>
      <c r="Z4" s="111"/>
      <c r="AA4" s="111"/>
      <c r="AB4" s="111"/>
      <c r="AC4" s="111"/>
      <c r="AD4" s="111"/>
      <c r="AE4" s="111"/>
      <c r="AF4" s="111"/>
      <c r="AG4" s="111"/>
      <c r="AH4" s="111"/>
      <c r="AI4" s="109"/>
      <c r="AJ4" s="129"/>
      <c r="AK4" s="109"/>
      <c r="BD4" s="111"/>
      <c r="BE4" s="111"/>
      <c r="BF4" s="111"/>
      <c r="BG4" s="111"/>
      <c r="BH4" s="111"/>
      <c r="BI4" s="111"/>
      <c r="BJ4" s="111"/>
      <c r="BK4" s="111"/>
      <c r="BL4" s="111"/>
      <c r="BM4" s="111"/>
      <c r="BN4" s="111"/>
      <c r="BO4" s="111"/>
      <c r="BQ4" s="111"/>
      <c r="BR4" s="111"/>
      <c r="BS4" s="130"/>
      <c r="BT4" s="130"/>
      <c r="BU4" s="111"/>
      <c r="BV4" s="111"/>
    </row>
    <row r="5" spans="1:74" s="110" customFormat="1" ht="18.75">
      <c r="A5" s="408" t="s">
        <v>745</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9" t="s">
        <v>746</v>
      </c>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131"/>
      <c r="BR5" s="116"/>
      <c r="BS5" s="130"/>
      <c r="BT5" s="130"/>
      <c r="BU5" s="111"/>
      <c r="BV5" s="111"/>
    </row>
    <row r="6" spans="1:74" s="110" customFormat="1" ht="14.25">
      <c r="A6" s="410" t="s">
        <v>679</v>
      </c>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1" t="str">
        <f>'[2]KQKD'!U5</f>
        <v>Year 2008</v>
      </c>
      <c r="AJ6" s="411"/>
      <c r="AK6" s="411"/>
      <c r="AL6" s="411"/>
      <c r="AM6" s="411"/>
      <c r="AN6" s="411"/>
      <c r="AO6" s="411"/>
      <c r="AP6" s="411"/>
      <c r="AQ6" s="411"/>
      <c r="AR6" s="411"/>
      <c r="AS6" s="411"/>
      <c r="AT6" s="411"/>
      <c r="AU6" s="411"/>
      <c r="AV6" s="411"/>
      <c r="AW6" s="411"/>
      <c r="AX6" s="411"/>
      <c r="AY6" s="411"/>
      <c r="AZ6" s="411"/>
      <c r="BA6" s="411"/>
      <c r="BB6" s="411"/>
      <c r="BC6" s="411"/>
      <c r="BD6" s="411"/>
      <c r="BE6" s="411"/>
      <c r="BF6" s="411"/>
      <c r="BG6" s="411"/>
      <c r="BH6" s="411"/>
      <c r="BI6" s="411"/>
      <c r="BJ6" s="411"/>
      <c r="BK6" s="411"/>
      <c r="BL6" s="411"/>
      <c r="BM6" s="411"/>
      <c r="BN6" s="411"/>
      <c r="BO6" s="411"/>
      <c r="BP6" s="411"/>
      <c r="BQ6" s="132"/>
      <c r="BR6" s="116"/>
      <c r="BS6" s="130"/>
      <c r="BT6" s="130"/>
      <c r="BU6" s="111"/>
      <c r="BV6" s="111"/>
    </row>
    <row r="7" spans="1:74" s="110" customFormat="1" ht="15" customHeight="1">
      <c r="A7" s="117"/>
      <c r="B7" s="109"/>
      <c r="C7" s="109"/>
      <c r="V7" s="111"/>
      <c r="W7" s="111"/>
      <c r="X7" s="111"/>
      <c r="Y7" s="111"/>
      <c r="Z7" s="111"/>
      <c r="AA7" s="111"/>
      <c r="AB7" s="111"/>
      <c r="AC7" s="111"/>
      <c r="AD7" s="111"/>
      <c r="AE7" s="111"/>
      <c r="AF7" s="111"/>
      <c r="AG7" s="111"/>
      <c r="AH7" s="111"/>
      <c r="AI7" s="117"/>
      <c r="AJ7" s="129"/>
      <c r="AK7" s="109"/>
      <c r="BD7" s="111"/>
      <c r="BE7" s="111"/>
      <c r="BF7" s="111"/>
      <c r="BG7" s="111"/>
      <c r="BH7" s="111"/>
      <c r="BI7" s="111"/>
      <c r="BJ7" s="111"/>
      <c r="BK7" s="111"/>
      <c r="BL7" s="111"/>
      <c r="BM7" s="111"/>
      <c r="BN7" s="111"/>
      <c r="BO7" s="111"/>
      <c r="BP7" s="111"/>
      <c r="BQ7" s="111"/>
      <c r="BR7" s="111"/>
      <c r="BS7" s="130"/>
      <c r="BT7" s="130"/>
      <c r="BU7" s="111"/>
      <c r="BV7" s="111"/>
    </row>
    <row r="8" spans="1:74" s="110" customFormat="1" ht="15" customHeight="1">
      <c r="A8" s="117">
        <f>IF(B8&lt;&gt;"",COUNTIF($B$8:B8,"."),"")</f>
        <v>1</v>
      </c>
      <c r="B8" s="118" t="s">
        <v>747</v>
      </c>
      <c r="C8" s="109" t="s">
        <v>748</v>
      </c>
      <c r="V8" s="111"/>
      <c r="W8" s="111"/>
      <c r="X8" s="111"/>
      <c r="Y8" s="111"/>
      <c r="Z8" s="111"/>
      <c r="AA8" s="111"/>
      <c r="AB8" s="111"/>
      <c r="AC8" s="111"/>
      <c r="AD8" s="111"/>
      <c r="AE8" s="111"/>
      <c r="AF8" s="111"/>
      <c r="AG8" s="111"/>
      <c r="AH8" s="111"/>
      <c r="AI8" s="117">
        <f>A8</f>
        <v>1</v>
      </c>
      <c r="AJ8" s="120" t="str">
        <f>B8</f>
        <v>.</v>
      </c>
      <c r="AK8" s="109" t="s">
        <v>749</v>
      </c>
      <c r="BD8" s="111"/>
      <c r="BE8" s="111"/>
      <c r="BF8" s="111"/>
      <c r="BG8" s="111"/>
      <c r="BH8" s="111"/>
      <c r="BI8" s="111"/>
      <c r="BJ8" s="111"/>
      <c r="BK8" s="111"/>
      <c r="BL8" s="111"/>
      <c r="BM8" s="111"/>
      <c r="BN8" s="111"/>
      <c r="BO8" s="111"/>
      <c r="BP8" s="111"/>
      <c r="BQ8" s="111"/>
      <c r="BR8" s="111"/>
      <c r="BS8" s="130"/>
      <c r="BT8" s="130"/>
      <c r="BU8" s="111"/>
      <c r="BV8" s="111"/>
    </row>
    <row r="9" spans="1:74" s="110" customFormat="1" ht="20.25" customHeight="1">
      <c r="A9" s="117">
        <f>IF(B9&lt;&gt;"",COUNTIF($B$8:B9,"."),"")</f>
      </c>
      <c r="B9" s="109"/>
      <c r="C9" s="117" t="s">
        <v>750</v>
      </c>
      <c r="V9" s="111"/>
      <c r="W9" s="111"/>
      <c r="X9" s="111"/>
      <c r="Y9" s="111"/>
      <c r="Z9" s="111"/>
      <c r="AA9" s="111"/>
      <c r="AB9" s="111"/>
      <c r="AC9" s="111"/>
      <c r="AD9" s="111"/>
      <c r="AE9" s="111"/>
      <c r="AF9" s="111"/>
      <c r="AG9" s="111"/>
      <c r="AH9" s="111"/>
      <c r="AI9" s="117"/>
      <c r="AJ9" s="120"/>
      <c r="AK9" s="117" t="s">
        <v>751</v>
      </c>
      <c r="BD9" s="111"/>
      <c r="BE9" s="111"/>
      <c r="BF9" s="111"/>
      <c r="BG9" s="111"/>
      <c r="BH9" s="111"/>
      <c r="BI9" s="111"/>
      <c r="BJ9" s="111"/>
      <c r="BK9" s="111"/>
      <c r="BL9" s="111"/>
      <c r="BM9" s="111"/>
      <c r="BN9" s="111"/>
      <c r="BO9" s="111"/>
      <c r="BP9" s="111"/>
      <c r="BQ9" s="111"/>
      <c r="BR9" s="111"/>
      <c r="BS9" s="130"/>
      <c r="BT9" s="130"/>
      <c r="BU9" s="111"/>
      <c r="BV9" s="111"/>
    </row>
    <row r="10" spans="1:74" s="110" customFormat="1" ht="46.5" customHeight="1">
      <c r="A10" s="117">
        <f>IF(B10&lt;&gt;"",COUNTIF($B$8:B10,"."),"")</f>
      </c>
      <c r="B10" s="109"/>
      <c r="C10" s="407" t="str">
        <f>'[2]BCaoBGD'!A56</f>
        <v>Công ty CP Sản xuất, Thương mại và Dịch vụ Ô tô PTM mà tiền thân là Công ty Cổ phần Khuôn mẫu chính xác và Máy CNC là công ty cổ phần được thành lập tại Hà Nội, Việt Nam, hoạt động kinh doanh trong lĩnh vực sản xuất.</v>
      </c>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117"/>
      <c r="AJ10" s="120"/>
      <c r="AK10" s="407" t="str">
        <f>'[2]BCaoBGD'!P56</f>
        <v>ABC Joint Stock Company is a joint stock company which was established in Ha Noi, Viet Nam.</v>
      </c>
      <c r="AL10" s="407"/>
      <c r="AM10" s="407"/>
      <c r="AN10" s="407"/>
      <c r="AO10" s="407"/>
      <c r="AP10" s="407"/>
      <c r="AQ10" s="407"/>
      <c r="AR10" s="407"/>
      <c r="AS10" s="407"/>
      <c r="AT10" s="407"/>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133"/>
      <c r="BR10" s="134"/>
      <c r="BS10" s="130"/>
      <c r="BT10" s="130"/>
      <c r="BU10" s="111"/>
      <c r="BV10" s="111"/>
    </row>
    <row r="11" spans="1:74" s="110" customFormat="1" ht="20.25" customHeight="1">
      <c r="A11" s="117">
        <f>IF(B11&lt;&gt;"",COUNTIF($B$8:B11,"."),"")</f>
      </c>
      <c r="B11" s="109"/>
      <c r="C11" s="412" t="str">
        <f>'[2]BCaoBGD'!A84</f>
        <v>Trụ sở chính của Công ty tại: Số 256 - Kim Giang - Hoàng Mai - Hà nội.</v>
      </c>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117"/>
      <c r="AJ11" s="120"/>
      <c r="AK11" s="412" t="str">
        <f>'[2]BCaoBGD'!P84</f>
        <v>The company’s head office is located at No.515 - Dien Bien Phu Street - Hai Duong City.</v>
      </c>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2"/>
      <c r="BN11" s="412"/>
      <c r="BO11" s="412"/>
      <c r="BP11" s="412"/>
      <c r="BQ11" s="135"/>
      <c r="BR11" s="134"/>
      <c r="BS11" s="130"/>
      <c r="BT11" s="130"/>
      <c r="BU11" s="111"/>
      <c r="BV11" s="111"/>
    </row>
    <row r="12" spans="1:74" s="110" customFormat="1" ht="12" customHeight="1" hidden="1" outlineLevel="1">
      <c r="A12" s="117">
        <f>IF(B12&lt;&gt;"",COUNTIF($B$8:B12,"."),"")</f>
      </c>
      <c r="B12" s="109"/>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17"/>
      <c r="AJ12" s="120"/>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4"/>
      <c r="BS12" s="130"/>
      <c r="BT12" s="130"/>
      <c r="BU12" s="111"/>
      <c r="BV12" s="111"/>
    </row>
    <row r="13" spans="1:74" s="110" customFormat="1" ht="15" customHeight="1" hidden="1" outlineLevel="1">
      <c r="A13" s="117">
        <f>IF(B13&lt;&gt;"",COUNTIF($B$8:B13,"."),"")</f>
      </c>
      <c r="C13" s="109" t="str">
        <f>'[2]BCaoBGD'!A87</f>
        <v>Các đơn vị thành viên:</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17"/>
      <c r="AJ13" s="120"/>
      <c r="AK13" s="413" t="str">
        <f>'[2]BCaoBGD'!P87</f>
        <v>The Company’s member entities are as follows:</v>
      </c>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133"/>
      <c r="BR13" s="134"/>
      <c r="BS13" s="111"/>
      <c r="BT13" s="111"/>
      <c r="BU13" s="111"/>
      <c r="BV13" s="111"/>
    </row>
    <row r="14" spans="1:74" s="110" customFormat="1" ht="19.5" customHeight="1" hidden="1" outlineLevel="1">
      <c r="A14" s="117">
        <f>IF(B14&lt;&gt;"",COUNTIF($B$8:B14,"."),"")</f>
      </c>
      <c r="B14" s="109"/>
      <c r="C14" s="137" t="str">
        <f>'[2]BCaoBGD'!A88</f>
        <v>Tên đơn vị</v>
      </c>
      <c r="D14" s="124"/>
      <c r="E14" s="124"/>
      <c r="F14" s="124"/>
      <c r="G14" s="124"/>
      <c r="H14" s="124"/>
      <c r="I14" s="124"/>
      <c r="J14" s="124"/>
      <c r="K14" s="124"/>
      <c r="L14" s="124"/>
      <c r="M14" s="124"/>
      <c r="N14" s="124"/>
      <c r="O14" s="124"/>
      <c r="P14" s="124"/>
      <c r="T14" s="138" t="str">
        <f>'[2]BCaoBGD'!I88</f>
        <v>Địa chỉ</v>
      </c>
      <c r="U14" s="124"/>
      <c r="V14" s="125"/>
      <c r="W14" s="125"/>
      <c r="X14" s="125"/>
      <c r="Y14" s="125"/>
      <c r="Z14" s="125"/>
      <c r="AA14" s="125"/>
      <c r="AB14" s="125"/>
      <c r="AC14" s="125"/>
      <c r="AD14" s="125"/>
      <c r="AE14" s="125"/>
      <c r="AF14" s="125"/>
      <c r="AG14" s="125"/>
      <c r="AH14" s="125"/>
      <c r="AI14" s="117"/>
      <c r="AJ14" s="120"/>
      <c r="AK14" s="137" t="str">
        <f>'[2]BCaoBGD'!P88</f>
        <v>Name</v>
      </c>
      <c r="AL14" s="124"/>
      <c r="AM14" s="124"/>
      <c r="AN14" s="124"/>
      <c r="AO14" s="124"/>
      <c r="AP14" s="124"/>
      <c r="AQ14" s="124"/>
      <c r="AR14" s="124"/>
      <c r="AS14" s="124"/>
      <c r="AT14" s="124"/>
      <c r="AU14" s="124"/>
      <c r="AV14" s="124"/>
      <c r="AW14" s="124"/>
      <c r="AX14" s="124"/>
      <c r="BB14" s="138" t="str">
        <f>'[2]BCaoBGD'!X88</f>
        <v>Address</v>
      </c>
      <c r="BC14" s="124"/>
      <c r="BD14" s="125"/>
      <c r="BE14" s="125"/>
      <c r="BF14" s="125"/>
      <c r="BG14" s="125"/>
      <c r="BH14" s="125"/>
      <c r="BI14" s="125"/>
      <c r="BJ14" s="125"/>
      <c r="BK14" s="125"/>
      <c r="BL14" s="125"/>
      <c r="BM14" s="125"/>
      <c r="BN14" s="125"/>
      <c r="BO14" s="125"/>
      <c r="BP14" s="125"/>
      <c r="BQ14" s="111"/>
      <c r="BR14" s="111"/>
      <c r="BS14" s="130"/>
      <c r="BT14" s="130"/>
      <c r="BU14" s="111"/>
      <c r="BV14" s="111"/>
    </row>
    <row r="15" spans="1:74" s="110" customFormat="1" ht="22.5" customHeight="1" hidden="1" outlineLevel="1">
      <c r="A15" s="117">
        <f>IF(B15&lt;&gt;"",COUNTIF($B$8:B15,"."),"")</f>
      </c>
      <c r="B15" s="109"/>
      <c r="C15" s="139" t="str">
        <f>'[2]BCaoBGD'!A89</f>
        <v>-</v>
      </c>
      <c r="D15" s="414" t="str">
        <f>'[2]BCaoBGD'!B89</f>
        <v>Nhà máy Chế tạo Thiết bị Hải Dương</v>
      </c>
      <c r="E15" s="414"/>
      <c r="F15" s="414"/>
      <c r="G15" s="414"/>
      <c r="H15" s="414"/>
      <c r="I15" s="414"/>
      <c r="J15" s="414"/>
      <c r="K15" s="414"/>
      <c r="L15" s="414"/>
      <c r="M15" s="414"/>
      <c r="N15" s="414"/>
      <c r="O15" s="414"/>
      <c r="P15" s="414"/>
      <c r="Q15" s="140"/>
      <c r="R15" s="140"/>
      <c r="S15" s="140"/>
      <c r="T15" s="414" t="str">
        <f>'[2]BCaoBGD'!I89</f>
        <v>Số 515 - Điện Biên Phủ - Thành phố Hải Dương</v>
      </c>
      <c r="U15" s="414"/>
      <c r="V15" s="414"/>
      <c r="W15" s="414"/>
      <c r="X15" s="414"/>
      <c r="Y15" s="414"/>
      <c r="Z15" s="414"/>
      <c r="AA15" s="414"/>
      <c r="AB15" s="414"/>
      <c r="AC15" s="414"/>
      <c r="AD15" s="414"/>
      <c r="AE15" s="414"/>
      <c r="AF15" s="414"/>
      <c r="AG15" s="414"/>
      <c r="AH15" s="414"/>
      <c r="AI15" s="117"/>
      <c r="AJ15" s="120"/>
      <c r="AK15" s="139" t="str">
        <f>C15</f>
        <v>-</v>
      </c>
      <c r="AL15" s="414" t="e">
        <f>'[2]BCaoBGD'!Q89</f>
        <v>#REF!</v>
      </c>
      <c r="AM15" s="414"/>
      <c r="AN15" s="414"/>
      <c r="AO15" s="414"/>
      <c r="AP15" s="414"/>
      <c r="AQ15" s="414"/>
      <c r="AR15" s="414"/>
      <c r="AS15" s="414"/>
      <c r="AT15" s="414"/>
      <c r="AU15" s="414"/>
      <c r="AV15" s="414"/>
      <c r="AW15" s="414"/>
      <c r="AX15" s="414"/>
      <c r="AY15" s="140"/>
      <c r="AZ15" s="140"/>
      <c r="BA15" s="140"/>
      <c r="BB15" s="414" t="str">
        <f>'[2]BCaoBGD'!X89</f>
        <v>No.515 - Dien Bien Phu Street - Hai Duong City</v>
      </c>
      <c r="BC15" s="414"/>
      <c r="BD15" s="414"/>
      <c r="BE15" s="414"/>
      <c r="BF15" s="414"/>
      <c r="BG15" s="414"/>
      <c r="BH15" s="414"/>
      <c r="BI15" s="414"/>
      <c r="BJ15" s="414"/>
      <c r="BK15" s="414"/>
      <c r="BL15" s="414"/>
      <c r="BM15" s="414"/>
      <c r="BN15" s="414"/>
      <c r="BO15" s="414"/>
      <c r="BP15" s="414"/>
      <c r="BQ15" s="141"/>
      <c r="BR15" s="111"/>
      <c r="BS15" s="130"/>
      <c r="BT15" s="130"/>
      <c r="BU15" s="111"/>
      <c r="BV15" s="111"/>
    </row>
    <row r="16" spans="1:74" s="110" customFormat="1" ht="21.75" customHeight="1" hidden="1" outlineLevel="1">
      <c r="A16" s="117">
        <f>IF(B16&lt;&gt;"",COUNTIF($B$8:B16,"."),"")</f>
      </c>
      <c r="B16" s="109"/>
      <c r="C16" s="139" t="str">
        <f>'[2]BCaoBGD'!A90</f>
        <v>-</v>
      </c>
      <c r="D16" s="407" t="str">
        <f>'[2]BCaoBGD'!B90</f>
        <v>Nhà máy CT Thiết bị đóng tàu Lilama 69-3</v>
      </c>
      <c r="E16" s="407"/>
      <c r="F16" s="407"/>
      <c r="G16" s="407"/>
      <c r="H16" s="407"/>
      <c r="I16" s="407"/>
      <c r="J16" s="407"/>
      <c r="K16" s="407"/>
      <c r="L16" s="407"/>
      <c r="M16" s="407"/>
      <c r="N16" s="407"/>
      <c r="O16" s="407"/>
      <c r="P16" s="407"/>
      <c r="Q16" s="140"/>
      <c r="R16" s="140"/>
      <c r="S16" s="140"/>
      <c r="T16" s="407" t="str">
        <f>'[2]BCaoBGD'!I90</f>
        <v>TT Kinh Môn - Huyện Kinh Môn - Hải Dương</v>
      </c>
      <c r="U16" s="407"/>
      <c r="V16" s="407"/>
      <c r="W16" s="407"/>
      <c r="X16" s="407"/>
      <c r="Y16" s="407"/>
      <c r="Z16" s="407"/>
      <c r="AA16" s="407"/>
      <c r="AB16" s="407"/>
      <c r="AC16" s="407"/>
      <c r="AD16" s="407"/>
      <c r="AE16" s="407"/>
      <c r="AF16" s="407"/>
      <c r="AG16" s="407"/>
      <c r="AH16" s="407"/>
      <c r="AI16" s="117"/>
      <c r="AJ16" s="120"/>
      <c r="AK16" s="139" t="str">
        <f>C16</f>
        <v>-</v>
      </c>
      <c r="AL16" s="407" t="e">
        <f>'[2]BCaoBGD'!Q90</f>
        <v>#REF!</v>
      </c>
      <c r="AM16" s="407"/>
      <c r="AN16" s="407"/>
      <c r="AO16" s="407"/>
      <c r="AP16" s="407"/>
      <c r="AQ16" s="407"/>
      <c r="AR16" s="407"/>
      <c r="AS16" s="407"/>
      <c r="AT16" s="407"/>
      <c r="AU16" s="407"/>
      <c r="AV16" s="407"/>
      <c r="AW16" s="407"/>
      <c r="AX16" s="407"/>
      <c r="AY16" s="140"/>
      <c r="AZ16" s="140"/>
      <c r="BA16" s="140"/>
      <c r="BB16" s="407" t="str">
        <f>'[2]BCaoBGD'!X90</f>
        <v>Kinh Mon Town - Kinh Mon Dictrict - Hai Duong Province</v>
      </c>
      <c r="BC16" s="407"/>
      <c r="BD16" s="407"/>
      <c r="BE16" s="407"/>
      <c r="BF16" s="407"/>
      <c r="BG16" s="407"/>
      <c r="BH16" s="407"/>
      <c r="BI16" s="407"/>
      <c r="BJ16" s="407"/>
      <c r="BK16" s="407"/>
      <c r="BL16" s="407"/>
      <c r="BM16" s="407"/>
      <c r="BN16" s="407"/>
      <c r="BO16" s="407"/>
      <c r="BP16" s="407"/>
      <c r="BQ16" s="141"/>
      <c r="BR16" s="111"/>
      <c r="BS16" s="130"/>
      <c r="BT16" s="130"/>
      <c r="BU16" s="111"/>
      <c r="BV16" s="111"/>
    </row>
    <row r="17" spans="1:74" s="110" customFormat="1" ht="21.75" customHeight="1" hidden="1" outlineLevel="1">
      <c r="A17" s="117">
        <f>IF(B17&lt;&gt;"",COUNTIF($B$8:B17,"."),"")</f>
      </c>
      <c r="B17" s="109"/>
      <c r="C17" s="139" t="str">
        <f>'[2]BCaoBGD'!A91</f>
        <v>-</v>
      </c>
      <c r="D17" s="407" t="str">
        <f>'[2]BCaoBGD'!B91</f>
        <v>CH Kinh doanh VT và Giới thiệu TTSP</v>
      </c>
      <c r="E17" s="407"/>
      <c r="F17" s="407"/>
      <c r="G17" s="407"/>
      <c r="H17" s="407"/>
      <c r="I17" s="407"/>
      <c r="J17" s="407"/>
      <c r="K17" s="407"/>
      <c r="L17" s="407"/>
      <c r="M17" s="407"/>
      <c r="N17" s="407"/>
      <c r="O17" s="407"/>
      <c r="P17" s="407"/>
      <c r="Q17" s="140"/>
      <c r="R17" s="140"/>
      <c r="S17" s="140"/>
      <c r="T17" s="407" t="str">
        <f>'[2]BCaoBGD'!I91</f>
        <v>Số 313 - Điện Biên Phủ - Thành phố Hải Dương</v>
      </c>
      <c r="U17" s="407"/>
      <c r="V17" s="407"/>
      <c r="W17" s="407"/>
      <c r="X17" s="407"/>
      <c r="Y17" s="407"/>
      <c r="Z17" s="407"/>
      <c r="AA17" s="407"/>
      <c r="AB17" s="407"/>
      <c r="AC17" s="407"/>
      <c r="AD17" s="407"/>
      <c r="AE17" s="407"/>
      <c r="AF17" s="407"/>
      <c r="AG17" s="407"/>
      <c r="AH17" s="407"/>
      <c r="AI17" s="117"/>
      <c r="AJ17" s="120"/>
      <c r="AK17" s="139" t="str">
        <f>C17</f>
        <v>-</v>
      </c>
      <c r="AL17" s="407" t="e">
        <f>'[2]BCaoBGD'!Q91</f>
        <v>#REF!</v>
      </c>
      <c r="AM17" s="407"/>
      <c r="AN17" s="407"/>
      <c r="AO17" s="407"/>
      <c r="AP17" s="407"/>
      <c r="AQ17" s="407"/>
      <c r="AR17" s="407"/>
      <c r="AS17" s="407"/>
      <c r="AT17" s="407"/>
      <c r="AU17" s="407"/>
      <c r="AV17" s="407"/>
      <c r="AW17" s="407"/>
      <c r="AX17" s="407"/>
      <c r="AY17" s="140"/>
      <c r="AZ17" s="140"/>
      <c r="BA17" s="140"/>
      <c r="BB17" s="407" t="str">
        <f>'[2]BCaoBGD'!X91</f>
        <v>No.313 - Dien Bien Phu Street - Hai Duong City</v>
      </c>
      <c r="BC17" s="407"/>
      <c r="BD17" s="407"/>
      <c r="BE17" s="407"/>
      <c r="BF17" s="407"/>
      <c r="BG17" s="407"/>
      <c r="BH17" s="407"/>
      <c r="BI17" s="407"/>
      <c r="BJ17" s="407"/>
      <c r="BK17" s="407"/>
      <c r="BL17" s="407"/>
      <c r="BM17" s="407"/>
      <c r="BN17" s="407"/>
      <c r="BO17" s="407"/>
      <c r="BP17" s="407"/>
      <c r="BQ17" s="141"/>
      <c r="BR17" s="111"/>
      <c r="BS17" s="130"/>
      <c r="BT17" s="130"/>
      <c r="BU17" s="111"/>
      <c r="BV17" s="111"/>
    </row>
    <row r="18" spans="1:74" s="110" customFormat="1" ht="12" customHeight="1" hidden="1" outlineLevel="1">
      <c r="A18" s="117">
        <f>IF(B18&lt;&gt;"",COUNTIF($B$8:B18,"."),"")</f>
      </c>
      <c r="B18" s="109"/>
      <c r="C18" s="133"/>
      <c r="D18" s="133"/>
      <c r="E18" s="133"/>
      <c r="F18" s="133"/>
      <c r="G18" s="133"/>
      <c r="H18" s="133"/>
      <c r="I18" s="133"/>
      <c r="J18" s="133"/>
      <c r="K18" s="133"/>
      <c r="L18" s="133"/>
      <c r="M18" s="133"/>
      <c r="N18" s="133"/>
      <c r="O18" s="133"/>
      <c r="P18" s="133"/>
      <c r="Q18" s="140"/>
      <c r="R18" s="140"/>
      <c r="S18" s="133"/>
      <c r="T18" s="133"/>
      <c r="U18" s="133"/>
      <c r="V18" s="133"/>
      <c r="W18" s="133"/>
      <c r="X18" s="133"/>
      <c r="Y18" s="133"/>
      <c r="Z18" s="133"/>
      <c r="AA18" s="133"/>
      <c r="AB18" s="133"/>
      <c r="AC18" s="133"/>
      <c r="AD18" s="133"/>
      <c r="AE18" s="133"/>
      <c r="AF18" s="133"/>
      <c r="AG18" s="133"/>
      <c r="AH18" s="133"/>
      <c r="AI18" s="117"/>
      <c r="AJ18" s="120"/>
      <c r="AK18" s="133"/>
      <c r="AL18" s="133"/>
      <c r="AM18" s="133"/>
      <c r="AN18" s="133"/>
      <c r="AO18" s="133"/>
      <c r="AP18" s="133"/>
      <c r="AQ18" s="133"/>
      <c r="AR18" s="133"/>
      <c r="AS18" s="133"/>
      <c r="AT18" s="133"/>
      <c r="AU18" s="133"/>
      <c r="AV18" s="133"/>
      <c r="AW18" s="133"/>
      <c r="AX18" s="133"/>
      <c r="AY18" s="140"/>
      <c r="AZ18" s="140"/>
      <c r="BA18" s="133"/>
      <c r="BB18" s="133"/>
      <c r="BC18" s="133"/>
      <c r="BD18" s="133"/>
      <c r="BE18" s="133"/>
      <c r="BF18" s="133"/>
      <c r="BG18" s="133"/>
      <c r="BH18" s="133"/>
      <c r="BI18" s="133"/>
      <c r="BJ18" s="133"/>
      <c r="BK18" s="133"/>
      <c r="BL18" s="133"/>
      <c r="BM18" s="133"/>
      <c r="BN18" s="133"/>
      <c r="BO18" s="133"/>
      <c r="BP18" s="133"/>
      <c r="BQ18" s="141"/>
      <c r="BR18" s="111"/>
      <c r="BS18" s="130"/>
      <c r="BT18" s="130"/>
      <c r="BU18" s="111"/>
      <c r="BV18" s="111"/>
    </row>
    <row r="19" spans="1:74" s="110" customFormat="1" ht="15" customHeight="1" hidden="1" outlineLevel="1">
      <c r="A19" s="117">
        <f>IF(B19&lt;&gt;"",COUNTIF($B$8:B19,"."),"")</f>
      </c>
      <c r="C19" s="109" t="str">
        <f>'[2]BCaoBGD'!A93</f>
        <v>Các công ty con:</v>
      </c>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17"/>
      <c r="AJ19" s="120"/>
      <c r="AK19" s="413" t="str">
        <f>'[2]BCaoBGD'!P93</f>
        <v>The Company's subsidiaries are as follows:</v>
      </c>
      <c r="AL19" s="413"/>
      <c r="AM19" s="413"/>
      <c r="AN19" s="413"/>
      <c r="AO19" s="413"/>
      <c r="AP19" s="413"/>
      <c r="AQ19" s="413"/>
      <c r="AR19" s="413"/>
      <c r="AS19" s="413"/>
      <c r="AT19" s="413"/>
      <c r="AU19" s="413"/>
      <c r="AV19" s="413"/>
      <c r="AW19" s="413"/>
      <c r="AX19" s="413"/>
      <c r="AY19" s="413"/>
      <c r="AZ19" s="413"/>
      <c r="BA19" s="413"/>
      <c r="BB19" s="413"/>
      <c r="BC19" s="413"/>
      <c r="BD19" s="413"/>
      <c r="BE19" s="413"/>
      <c r="BF19" s="413"/>
      <c r="BG19" s="413"/>
      <c r="BH19" s="413"/>
      <c r="BI19" s="413"/>
      <c r="BJ19" s="413"/>
      <c r="BK19" s="413"/>
      <c r="BL19" s="413"/>
      <c r="BM19" s="413"/>
      <c r="BN19" s="413"/>
      <c r="BO19" s="413"/>
      <c r="BP19" s="413"/>
      <c r="BQ19" s="133"/>
      <c r="BR19" s="134"/>
      <c r="BS19" s="111"/>
      <c r="BT19" s="111"/>
      <c r="BU19" s="111"/>
      <c r="BV19" s="111"/>
    </row>
    <row r="20" spans="1:74" s="110" customFormat="1" ht="19.5" customHeight="1" hidden="1" outlineLevel="1">
      <c r="A20" s="117">
        <f>IF(B20&lt;&gt;"",COUNTIF($B$8:B20,"."),"")</f>
      </c>
      <c r="B20" s="109"/>
      <c r="C20" s="137" t="str">
        <f>'[2]BCaoBGD'!A94</f>
        <v>Tên đơn vị</v>
      </c>
      <c r="D20" s="124"/>
      <c r="E20" s="124"/>
      <c r="F20" s="124"/>
      <c r="G20" s="124"/>
      <c r="H20" s="124"/>
      <c r="I20" s="124"/>
      <c r="J20" s="124"/>
      <c r="K20" s="124"/>
      <c r="L20" s="124"/>
      <c r="M20" s="124"/>
      <c r="N20" s="124"/>
      <c r="O20" s="124"/>
      <c r="P20" s="124"/>
      <c r="T20" s="138" t="str">
        <f>'[2]BCaoBGD'!I94</f>
        <v>Địa chỉ</v>
      </c>
      <c r="U20" s="124"/>
      <c r="V20" s="125"/>
      <c r="W20" s="125"/>
      <c r="X20" s="125"/>
      <c r="Y20" s="125"/>
      <c r="Z20" s="125"/>
      <c r="AA20" s="125"/>
      <c r="AB20" s="125"/>
      <c r="AC20" s="125"/>
      <c r="AD20" s="125"/>
      <c r="AE20" s="125"/>
      <c r="AF20" s="125"/>
      <c r="AG20" s="125"/>
      <c r="AH20" s="125"/>
      <c r="AI20" s="117"/>
      <c r="AJ20" s="120"/>
      <c r="AK20" s="137" t="str">
        <f>'[2]BCaoBGD'!P94</f>
        <v>Name</v>
      </c>
      <c r="AL20" s="124"/>
      <c r="AM20" s="124"/>
      <c r="AN20" s="124"/>
      <c r="AO20" s="124"/>
      <c r="AP20" s="124"/>
      <c r="AQ20" s="124"/>
      <c r="AR20" s="124"/>
      <c r="AS20" s="124"/>
      <c r="AT20" s="124"/>
      <c r="AU20" s="124"/>
      <c r="AV20" s="124"/>
      <c r="AW20" s="124"/>
      <c r="AX20" s="124"/>
      <c r="BB20" s="138" t="str">
        <f>'[2]BCaoBGD'!X94</f>
        <v>Address</v>
      </c>
      <c r="BC20" s="124"/>
      <c r="BD20" s="125"/>
      <c r="BE20" s="125"/>
      <c r="BF20" s="125"/>
      <c r="BG20" s="125"/>
      <c r="BH20" s="125"/>
      <c r="BI20" s="125"/>
      <c r="BJ20" s="125"/>
      <c r="BK20" s="125"/>
      <c r="BL20" s="125"/>
      <c r="BM20" s="125"/>
      <c r="BN20" s="125"/>
      <c r="BO20" s="125"/>
      <c r="BP20" s="125"/>
      <c r="BQ20" s="111"/>
      <c r="BR20" s="111"/>
      <c r="BS20" s="130"/>
      <c r="BT20" s="130"/>
      <c r="BU20" s="111"/>
      <c r="BV20" s="111"/>
    </row>
    <row r="21" spans="1:74" s="110" customFormat="1" ht="22.5" customHeight="1" hidden="1" outlineLevel="1">
      <c r="A21" s="117">
        <f>IF(B21&lt;&gt;"",COUNTIF($B$8:B21,"."),"")</f>
      </c>
      <c r="B21" s="109"/>
      <c r="C21" s="139" t="str">
        <f>'[2]BCaoBGD'!A95</f>
        <v>-</v>
      </c>
      <c r="D21" s="414" t="e">
        <f>'[2]BCaoBGD'!B95</f>
        <v>#REF!</v>
      </c>
      <c r="E21" s="414"/>
      <c r="F21" s="414"/>
      <c r="G21" s="414"/>
      <c r="H21" s="414"/>
      <c r="I21" s="414"/>
      <c r="J21" s="414"/>
      <c r="K21" s="414"/>
      <c r="L21" s="414"/>
      <c r="M21" s="414"/>
      <c r="N21" s="414"/>
      <c r="O21" s="414"/>
      <c r="P21" s="414"/>
      <c r="Q21" s="140"/>
      <c r="R21" s="140"/>
      <c r="S21" s="140"/>
      <c r="T21" s="414" t="e">
        <f>'[2]BCaoBGD'!I95</f>
        <v>#REF!</v>
      </c>
      <c r="U21" s="414"/>
      <c r="V21" s="414"/>
      <c r="W21" s="414"/>
      <c r="X21" s="414"/>
      <c r="Y21" s="414"/>
      <c r="Z21" s="414"/>
      <c r="AA21" s="414"/>
      <c r="AB21" s="414"/>
      <c r="AC21" s="414"/>
      <c r="AD21" s="414"/>
      <c r="AE21" s="414"/>
      <c r="AF21" s="414"/>
      <c r="AG21" s="414"/>
      <c r="AH21" s="414"/>
      <c r="AI21" s="117"/>
      <c r="AJ21" s="120"/>
      <c r="AK21" s="139" t="str">
        <f>C21</f>
        <v>-</v>
      </c>
      <c r="AL21" s="414" t="e">
        <f>'[2]BCaoBGD'!Q95</f>
        <v>#REF!</v>
      </c>
      <c r="AM21" s="414"/>
      <c r="AN21" s="414"/>
      <c r="AO21" s="414"/>
      <c r="AP21" s="414"/>
      <c r="AQ21" s="414"/>
      <c r="AR21" s="414"/>
      <c r="AS21" s="414"/>
      <c r="AT21" s="414"/>
      <c r="AU21" s="414"/>
      <c r="AV21" s="414"/>
      <c r="AW21" s="414"/>
      <c r="AX21" s="414"/>
      <c r="AY21" s="140"/>
      <c r="AZ21" s="140"/>
      <c r="BA21" s="140"/>
      <c r="BB21" s="414" t="e">
        <f>'[2]BCaoBGD'!X95</f>
        <v>#REF!</v>
      </c>
      <c r="BC21" s="414"/>
      <c r="BD21" s="414"/>
      <c r="BE21" s="414"/>
      <c r="BF21" s="414"/>
      <c r="BG21" s="414"/>
      <c r="BH21" s="414"/>
      <c r="BI21" s="414"/>
      <c r="BJ21" s="414"/>
      <c r="BK21" s="414"/>
      <c r="BL21" s="414"/>
      <c r="BM21" s="414"/>
      <c r="BN21" s="414"/>
      <c r="BO21" s="414"/>
      <c r="BP21" s="414"/>
      <c r="BQ21" s="141"/>
      <c r="BR21" s="111"/>
      <c r="BS21" s="130"/>
      <c r="BT21" s="130"/>
      <c r="BU21" s="111"/>
      <c r="BV21" s="111"/>
    </row>
    <row r="22" spans="1:74" s="110" customFormat="1" ht="21.75" customHeight="1" hidden="1" outlineLevel="1">
      <c r="A22" s="117">
        <f>IF(B22&lt;&gt;"",COUNTIF($B$8:B22,"."),"")</f>
      </c>
      <c r="B22" s="109"/>
      <c r="C22" s="139" t="str">
        <f>'[2]BCaoBGD'!A96</f>
        <v>-</v>
      </c>
      <c r="D22" s="407" t="e">
        <f>'[2]BCaoBGD'!B96</f>
        <v>#REF!</v>
      </c>
      <c r="E22" s="407"/>
      <c r="F22" s="407"/>
      <c r="G22" s="407"/>
      <c r="H22" s="407"/>
      <c r="I22" s="407"/>
      <c r="J22" s="407"/>
      <c r="K22" s="407"/>
      <c r="L22" s="407"/>
      <c r="M22" s="407"/>
      <c r="N22" s="407"/>
      <c r="O22" s="407"/>
      <c r="P22" s="407"/>
      <c r="Q22" s="140"/>
      <c r="R22" s="140"/>
      <c r="S22" s="140"/>
      <c r="T22" s="407" t="e">
        <f>'[2]BCaoBGD'!I96</f>
        <v>#REF!</v>
      </c>
      <c r="U22" s="407"/>
      <c r="V22" s="407"/>
      <c r="W22" s="407"/>
      <c r="X22" s="407"/>
      <c r="Y22" s="407"/>
      <c r="Z22" s="407"/>
      <c r="AA22" s="407"/>
      <c r="AB22" s="407"/>
      <c r="AC22" s="407"/>
      <c r="AD22" s="407"/>
      <c r="AE22" s="407"/>
      <c r="AF22" s="407"/>
      <c r="AG22" s="407"/>
      <c r="AH22" s="407"/>
      <c r="AI22" s="117"/>
      <c r="AJ22" s="120"/>
      <c r="AK22" s="139" t="str">
        <f>C22</f>
        <v>-</v>
      </c>
      <c r="AL22" s="407" t="e">
        <f>'[2]BCaoBGD'!Q96</f>
        <v>#REF!</v>
      </c>
      <c r="AM22" s="407"/>
      <c r="AN22" s="407"/>
      <c r="AO22" s="407"/>
      <c r="AP22" s="407"/>
      <c r="AQ22" s="407"/>
      <c r="AR22" s="407"/>
      <c r="AS22" s="407"/>
      <c r="AT22" s="407"/>
      <c r="AU22" s="407"/>
      <c r="AV22" s="407"/>
      <c r="AW22" s="407"/>
      <c r="AX22" s="407"/>
      <c r="AY22" s="140"/>
      <c r="AZ22" s="140"/>
      <c r="BA22" s="140"/>
      <c r="BB22" s="407" t="e">
        <f>'[2]BCaoBGD'!X96</f>
        <v>#REF!</v>
      </c>
      <c r="BC22" s="407"/>
      <c r="BD22" s="407"/>
      <c r="BE22" s="407"/>
      <c r="BF22" s="407"/>
      <c r="BG22" s="407"/>
      <c r="BH22" s="407"/>
      <c r="BI22" s="407"/>
      <c r="BJ22" s="407"/>
      <c r="BK22" s="407"/>
      <c r="BL22" s="407"/>
      <c r="BM22" s="407"/>
      <c r="BN22" s="407"/>
      <c r="BO22" s="407"/>
      <c r="BP22" s="407"/>
      <c r="BQ22" s="141"/>
      <c r="BR22" s="111"/>
      <c r="BS22" s="130"/>
      <c r="BT22" s="130"/>
      <c r="BU22" s="111"/>
      <c r="BV22" s="111"/>
    </row>
    <row r="23" spans="1:74" s="110" customFormat="1" ht="12" customHeight="1" hidden="1" outlineLevel="1">
      <c r="A23" s="117">
        <f>IF(B23&lt;&gt;"",COUNTIF($B$8:B23,"."),"")</f>
      </c>
      <c r="B23" s="109"/>
      <c r="C23" s="133"/>
      <c r="D23" s="133"/>
      <c r="E23" s="133"/>
      <c r="F23" s="133"/>
      <c r="G23" s="133"/>
      <c r="H23" s="133"/>
      <c r="I23" s="133"/>
      <c r="J23" s="133"/>
      <c r="K23" s="133"/>
      <c r="L23" s="133"/>
      <c r="M23" s="133"/>
      <c r="N23" s="133"/>
      <c r="O23" s="133"/>
      <c r="P23" s="133"/>
      <c r="Q23" s="140"/>
      <c r="R23" s="140"/>
      <c r="S23" s="133"/>
      <c r="T23" s="133"/>
      <c r="U23" s="133"/>
      <c r="V23" s="133"/>
      <c r="W23" s="133"/>
      <c r="X23" s="133"/>
      <c r="Y23" s="133"/>
      <c r="Z23" s="133"/>
      <c r="AA23" s="133"/>
      <c r="AB23" s="133"/>
      <c r="AC23" s="133"/>
      <c r="AD23" s="133"/>
      <c r="AE23" s="133"/>
      <c r="AF23" s="133"/>
      <c r="AG23" s="133"/>
      <c r="AH23" s="133"/>
      <c r="AI23" s="117"/>
      <c r="AJ23" s="120"/>
      <c r="AK23" s="133"/>
      <c r="AL23" s="133"/>
      <c r="AM23" s="133"/>
      <c r="AN23" s="133"/>
      <c r="AO23" s="133"/>
      <c r="AP23" s="133"/>
      <c r="AQ23" s="133"/>
      <c r="AR23" s="133"/>
      <c r="AS23" s="133"/>
      <c r="AT23" s="133"/>
      <c r="AU23" s="133"/>
      <c r="AV23" s="133"/>
      <c r="AW23" s="133"/>
      <c r="AX23" s="133"/>
      <c r="AY23" s="140"/>
      <c r="AZ23" s="140"/>
      <c r="BA23" s="133"/>
      <c r="BB23" s="133"/>
      <c r="BC23" s="133"/>
      <c r="BD23" s="133"/>
      <c r="BE23" s="133"/>
      <c r="BF23" s="133"/>
      <c r="BG23" s="133"/>
      <c r="BH23" s="133"/>
      <c r="BI23" s="133"/>
      <c r="BJ23" s="133"/>
      <c r="BK23" s="133"/>
      <c r="BL23" s="133"/>
      <c r="BM23" s="133"/>
      <c r="BN23" s="133"/>
      <c r="BO23" s="133"/>
      <c r="BP23" s="133"/>
      <c r="BQ23" s="141"/>
      <c r="BR23" s="111"/>
      <c r="BS23" s="130"/>
      <c r="BT23" s="130"/>
      <c r="BU23" s="111"/>
      <c r="BV23" s="111"/>
    </row>
    <row r="24" spans="1:74" s="110" customFormat="1" ht="15" customHeight="1" hidden="1" outlineLevel="1">
      <c r="A24" s="117">
        <f>IF(B24&lt;&gt;"",COUNTIF($B$8:B24,"."),"")</f>
      </c>
      <c r="C24" s="109" t="str">
        <f>'[2]BCaoBGD'!A98</f>
        <v>Các công ty liên kết:</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17"/>
      <c r="AJ24" s="120"/>
      <c r="AK24" s="413" t="str">
        <f>'[2]BCaoBGD'!P98</f>
        <v>The Company's associates are as follows:</v>
      </c>
      <c r="AL24" s="413"/>
      <c r="AM24" s="413"/>
      <c r="AN24" s="413"/>
      <c r="AO24" s="413"/>
      <c r="AP24" s="413"/>
      <c r="AQ24" s="413"/>
      <c r="AR24" s="413"/>
      <c r="AS24" s="413"/>
      <c r="AT24" s="413"/>
      <c r="AU24" s="413"/>
      <c r="AV24" s="413"/>
      <c r="AW24" s="413"/>
      <c r="AX24" s="413"/>
      <c r="AY24" s="413"/>
      <c r="AZ24" s="413"/>
      <c r="BA24" s="413"/>
      <c r="BB24" s="413"/>
      <c r="BC24" s="413"/>
      <c r="BD24" s="413"/>
      <c r="BE24" s="413"/>
      <c r="BF24" s="413"/>
      <c r="BG24" s="413"/>
      <c r="BH24" s="413"/>
      <c r="BI24" s="413"/>
      <c r="BJ24" s="413"/>
      <c r="BK24" s="413"/>
      <c r="BL24" s="413"/>
      <c r="BM24" s="413"/>
      <c r="BN24" s="413"/>
      <c r="BO24" s="413"/>
      <c r="BP24" s="413"/>
      <c r="BQ24" s="133"/>
      <c r="BR24" s="134"/>
      <c r="BS24" s="111"/>
      <c r="BT24" s="111"/>
      <c r="BU24" s="111"/>
      <c r="BV24" s="111"/>
    </row>
    <row r="25" spans="1:74" s="110" customFormat="1" ht="19.5" customHeight="1" hidden="1" outlineLevel="1">
      <c r="A25" s="117">
        <f>IF(B25&lt;&gt;"",COUNTIF($B$8:B25,"."),"")</f>
      </c>
      <c r="B25" s="109"/>
      <c r="C25" s="137" t="str">
        <f>'[2]BCaoBGD'!A99</f>
        <v>Tên đơn vị</v>
      </c>
      <c r="D25" s="124"/>
      <c r="E25" s="124"/>
      <c r="F25" s="124"/>
      <c r="G25" s="124"/>
      <c r="H25" s="124"/>
      <c r="I25" s="124"/>
      <c r="J25" s="124"/>
      <c r="K25" s="124"/>
      <c r="L25" s="124"/>
      <c r="M25" s="124"/>
      <c r="N25" s="124"/>
      <c r="O25" s="124"/>
      <c r="P25" s="124"/>
      <c r="T25" s="138" t="str">
        <f>'[2]BCaoBGD'!I99</f>
        <v>Địa chỉ</v>
      </c>
      <c r="U25" s="124"/>
      <c r="V25" s="125"/>
      <c r="W25" s="125"/>
      <c r="X25" s="125"/>
      <c r="Y25" s="125"/>
      <c r="Z25" s="125"/>
      <c r="AA25" s="125"/>
      <c r="AB25" s="125"/>
      <c r="AC25" s="125"/>
      <c r="AD25" s="125"/>
      <c r="AE25" s="125"/>
      <c r="AF25" s="125"/>
      <c r="AG25" s="125"/>
      <c r="AH25" s="125"/>
      <c r="AI25" s="117"/>
      <c r="AJ25" s="120"/>
      <c r="AK25" s="137" t="str">
        <f>'[2]BCaoBGD'!P99</f>
        <v>Name</v>
      </c>
      <c r="AL25" s="124"/>
      <c r="AM25" s="124"/>
      <c r="AN25" s="124"/>
      <c r="AO25" s="124"/>
      <c r="AP25" s="124"/>
      <c r="AQ25" s="124"/>
      <c r="AR25" s="124"/>
      <c r="AS25" s="124"/>
      <c r="AT25" s="124"/>
      <c r="AU25" s="124"/>
      <c r="AV25" s="124"/>
      <c r="AW25" s="124"/>
      <c r="AX25" s="124"/>
      <c r="BB25" s="138" t="str">
        <f>'[2]BCaoBGD'!X99</f>
        <v>Address</v>
      </c>
      <c r="BC25" s="124"/>
      <c r="BD25" s="125"/>
      <c r="BE25" s="125"/>
      <c r="BF25" s="125"/>
      <c r="BG25" s="125"/>
      <c r="BH25" s="125"/>
      <c r="BI25" s="125"/>
      <c r="BJ25" s="125"/>
      <c r="BK25" s="125"/>
      <c r="BL25" s="125"/>
      <c r="BM25" s="125"/>
      <c r="BN25" s="125"/>
      <c r="BO25" s="125"/>
      <c r="BP25" s="125"/>
      <c r="BQ25" s="111"/>
      <c r="BR25" s="111"/>
      <c r="BS25" s="130"/>
      <c r="BT25" s="130"/>
      <c r="BU25" s="111"/>
      <c r="BV25" s="111"/>
    </row>
    <row r="26" spans="1:74" s="110" customFormat="1" ht="22.5" customHeight="1" hidden="1" outlineLevel="1">
      <c r="A26" s="117">
        <f>IF(B26&lt;&gt;"",COUNTIF($B$8:B26,"."),"")</f>
      </c>
      <c r="B26" s="109"/>
      <c r="C26" s="139" t="str">
        <f>'[2]BCaoBGD'!A100</f>
        <v>-</v>
      </c>
      <c r="D26" s="414" t="e">
        <f>'[2]BCaoBGD'!B100</f>
        <v>#REF!</v>
      </c>
      <c r="E26" s="414"/>
      <c r="F26" s="414"/>
      <c r="G26" s="414"/>
      <c r="H26" s="414"/>
      <c r="I26" s="414"/>
      <c r="J26" s="414"/>
      <c r="K26" s="414"/>
      <c r="L26" s="414"/>
      <c r="M26" s="414"/>
      <c r="N26" s="414"/>
      <c r="O26" s="414"/>
      <c r="P26" s="414"/>
      <c r="Q26" s="140"/>
      <c r="R26" s="140"/>
      <c r="S26" s="140"/>
      <c r="T26" s="414" t="e">
        <f>'[2]BCaoBGD'!I100</f>
        <v>#REF!</v>
      </c>
      <c r="U26" s="414"/>
      <c r="V26" s="414"/>
      <c r="W26" s="414"/>
      <c r="X26" s="414"/>
      <c r="Y26" s="414"/>
      <c r="Z26" s="414"/>
      <c r="AA26" s="414"/>
      <c r="AB26" s="414"/>
      <c r="AC26" s="414"/>
      <c r="AD26" s="414"/>
      <c r="AE26" s="414"/>
      <c r="AF26" s="414"/>
      <c r="AG26" s="414"/>
      <c r="AH26" s="414"/>
      <c r="AI26" s="117"/>
      <c r="AJ26" s="120"/>
      <c r="AK26" s="139" t="str">
        <f>C26</f>
        <v>-</v>
      </c>
      <c r="AL26" s="414" t="e">
        <f>'[2]BCaoBGD'!Q100</f>
        <v>#REF!</v>
      </c>
      <c r="AM26" s="414"/>
      <c r="AN26" s="414"/>
      <c r="AO26" s="414"/>
      <c r="AP26" s="414"/>
      <c r="AQ26" s="414"/>
      <c r="AR26" s="414"/>
      <c r="AS26" s="414"/>
      <c r="AT26" s="414"/>
      <c r="AU26" s="414"/>
      <c r="AV26" s="414"/>
      <c r="AW26" s="414"/>
      <c r="AX26" s="414"/>
      <c r="AY26" s="140"/>
      <c r="AZ26" s="140"/>
      <c r="BA26" s="140"/>
      <c r="BB26" s="414" t="e">
        <f>'[2]BCaoBGD'!X100</f>
        <v>#REF!</v>
      </c>
      <c r="BC26" s="414"/>
      <c r="BD26" s="414"/>
      <c r="BE26" s="414"/>
      <c r="BF26" s="414"/>
      <c r="BG26" s="414"/>
      <c r="BH26" s="414"/>
      <c r="BI26" s="414"/>
      <c r="BJ26" s="414"/>
      <c r="BK26" s="414"/>
      <c r="BL26" s="414"/>
      <c r="BM26" s="414"/>
      <c r="BN26" s="414"/>
      <c r="BO26" s="414"/>
      <c r="BP26" s="414"/>
      <c r="BQ26" s="141"/>
      <c r="BR26" s="111"/>
      <c r="BS26" s="130"/>
      <c r="BT26" s="130"/>
      <c r="BU26" s="111"/>
      <c r="BV26" s="111"/>
    </row>
    <row r="27" spans="1:74" s="110" customFormat="1" ht="21.75" customHeight="1" hidden="1" outlineLevel="1">
      <c r="A27" s="117">
        <f>IF(B27&lt;&gt;"",COUNTIF($B$8:B27,"."),"")</f>
      </c>
      <c r="B27" s="109"/>
      <c r="C27" s="139" t="str">
        <f>'[2]BCaoBGD'!A101</f>
        <v>-</v>
      </c>
      <c r="D27" s="407" t="e">
        <f>'[2]BCaoBGD'!B101</f>
        <v>#REF!</v>
      </c>
      <c r="E27" s="407"/>
      <c r="F27" s="407"/>
      <c r="G27" s="407"/>
      <c r="H27" s="407"/>
      <c r="I27" s="407"/>
      <c r="J27" s="407"/>
      <c r="K27" s="407"/>
      <c r="L27" s="407"/>
      <c r="M27" s="407"/>
      <c r="N27" s="407"/>
      <c r="O27" s="407"/>
      <c r="P27" s="407"/>
      <c r="Q27" s="140"/>
      <c r="R27" s="140"/>
      <c r="S27" s="140"/>
      <c r="T27" s="407" t="e">
        <f>'[2]BCaoBGD'!I101</f>
        <v>#REF!</v>
      </c>
      <c r="U27" s="407"/>
      <c r="V27" s="407"/>
      <c r="W27" s="407"/>
      <c r="X27" s="407"/>
      <c r="Y27" s="407"/>
      <c r="Z27" s="407"/>
      <c r="AA27" s="407"/>
      <c r="AB27" s="407"/>
      <c r="AC27" s="407"/>
      <c r="AD27" s="407"/>
      <c r="AE27" s="407"/>
      <c r="AF27" s="407"/>
      <c r="AG27" s="407"/>
      <c r="AH27" s="407"/>
      <c r="AI27" s="117"/>
      <c r="AJ27" s="120"/>
      <c r="AK27" s="139" t="str">
        <f>C27</f>
        <v>-</v>
      </c>
      <c r="AL27" s="407" t="e">
        <f>'[2]BCaoBGD'!Q101</f>
        <v>#REF!</v>
      </c>
      <c r="AM27" s="407"/>
      <c r="AN27" s="407"/>
      <c r="AO27" s="407"/>
      <c r="AP27" s="407"/>
      <c r="AQ27" s="407"/>
      <c r="AR27" s="407"/>
      <c r="AS27" s="407"/>
      <c r="AT27" s="407"/>
      <c r="AU27" s="407"/>
      <c r="AV27" s="407"/>
      <c r="AW27" s="407"/>
      <c r="AX27" s="407"/>
      <c r="AY27" s="140"/>
      <c r="AZ27" s="140"/>
      <c r="BA27" s="140"/>
      <c r="BB27" s="407" t="e">
        <f>'[2]BCaoBGD'!X101</f>
        <v>#REF!</v>
      </c>
      <c r="BC27" s="407"/>
      <c r="BD27" s="407"/>
      <c r="BE27" s="407"/>
      <c r="BF27" s="407"/>
      <c r="BG27" s="407"/>
      <c r="BH27" s="407"/>
      <c r="BI27" s="407"/>
      <c r="BJ27" s="407"/>
      <c r="BK27" s="407"/>
      <c r="BL27" s="407"/>
      <c r="BM27" s="407"/>
      <c r="BN27" s="407"/>
      <c r="BO27" s="407"/>
      <c r="BP27" s="407"/>
      <c r="BQ27" s="141"/>
      <c r="BR27" s="111"/>
      <c r="BS27" s="130"/>
      <c r="BT27" s="130"/>
      <c r="BU27" s="111"/>
      <c r="BV27" s="111"/>
    </row>
    <row r="28" spans="1:74" s="110" customFormat="1" ht="12" customHeight="1" hidden="1" outlineLevel="1">
      <c r="A28" s="117">
        <f>IF(B28&lt;&gt;"",COUNTIF($B$8:B28,"."),"")</f>
      </c>
      <c r="B28" s="109"/>
      <c r="C28" s="133"/>
      <c r="D28" s="133"/>
      <c r="E28" s="133"/>
      <c r="F28" s="133"/>
      <c r="G28" s="133"/>
      <c r="H28" s="133"/>
      <c r="I28" s="133"/>
      <c r="J28" s="133"/>
      <c r="K28" s="133"/>
      <c r="L28" s="133"/>
      <c r="M28" s="133"/>
      <c r="N28" s="133"/>
      <c r="O28" s="133"/>
      <c r="P28" s="133"/>
      <c r="Q28" s="140"/>
      <c r="R28" s="140"/>
      <c r="S28" s="133"/>
      <c r="T28" s="133"/>
      <c r="U28" s="133"/>
      <c r="V28" s="133"/>
      <c r="W28" s="133"/>
      <c r="X28" s="133"/>
      <c r="Y28" s="133"/>
      <c r="Z28" s="133"/>
      <c r="AA28" s="133"/>
      <c r="AB28" s="133"/>
      <c r="AC28" s="133"/>
      <c r="AD28" s="133"/>
      <c r="AE28" s="133"/>
      <c r="AF28" s="133"/>
      <c r="AG28" s="133"/>
      <c r="AH28" s="133"/>
      <c r="AI28" s="117"/>
      <c r="AJ28" s="120"/>
      <c r="AK28" s="133"/>
      <c r="AL28" s="133"/>
      <c r="AM28" s="133"/>
      <c r="AN28" s="133"/>
      <c r="AO28" s="133"/>
      <c r="AP28" s="133"/>
      <c r="AQ28" s="133"/>
      <c r="AR28" s="133"/>
      <c r="AS28" s="133"/>
      <c r="AT28" s="133"/>
      <c r="AU28" s="133"/>
      <c r="AV28" s="133"/>
      <c r="AW28" s="133"/>
      <c r="AX28" s="133"/>
      <c r="AY28" s="140"/>
      <c r="AZ28" s="140"/>
      <c r="BA28" s="133"/>
      <c r="BB28" s="133"/>
      <c r="BC28" s="133"/>
      <c r="BD28" s="133"/>
      <c r="BE28" s="133"/>
      <c r="BF28" s="133"/>
      <c r="BG28" s="133"/>
      <c r="BH28" s="133"/>
      <c r="BI28" s="133"/>
      <c r="BJ28" s="133"/>
      <c r="BK28" s="133"/>
      <c r="BL28" s="133"/>
      <c r="BM28" s="133"/>
      <c r="BN28" s="133"/>
      <c r="BO28" s="133"/>
      <c r="BP28" s="133"/>
      <c r="BQ28" s="141"/>
      <c r="BR28" s="111"/>
      <c r="BS28" s="130"/>
      <c r="BT28" s="130"/>
      <c r="BU28" s="111"/>
      <c r="BV28" s="111"/>
    </row>
    <row r="29" spans="1:74" s="110" customFormat="1" ht="15" customHeight="1" hidden="1" outlineLevel="1">
      <c r="A29" s="117">
        <f>IF(B29&lt;&gt;"",COUNTIF($B$8:B29,"."),"")</f>
      </c>
      <c r="B29" s="109"/>
      <c r="C29" s="109" t="str">
        <f>'[2]BCaoBGD'!A103</f>
        <v>Các công ty liên doanh:</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17"/>
      <c r="AJ29" s="120"/>
      <c r="AK29" s="413" t="str">
        <f>'[2]BCaoBGD'!P103</f>
        <v>The Company's joint ventures are as follows:</v>
      </c>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3"/>
      <c r="BQ29" s="141"/>
      <c r="BR29" s="111"/>
      <c r="BS29" s="130"/>
      <c r="BT29" s="130"/>
      <c r="BU29" s="111"/>
      <c r="BV29" s="111"/>
    </row>
    <row r="30" spans="1:74" s="110" customFormat="1" ht="20.25" customHeight="1" hidden="1" outlineLevel="1">
      <c r="A30" s="117">
        <f>IF(B30&lt;&gt;"",COUNTIF($B$8:B30,"."),"")</f>
      </c>
      <c r="B30" s="109"/>
      <c r="C30" s="137" t="str">
        <f>'[2]BCaoBGD'!A104</f>
        <v>Tên đơn vị</v>
      </c>
      <c r="D30" s="124"/>
      <c r="E30" s="124"/>
      <c r="F30" s="124"/>
      <c r="G30" s="124"/>
      <c r="H30" s="124"/>
      <c r="I30" s="124"/>
      <c r="J30" s="124"/>
      <c r="K30" s="124"/>
      <c r="L30" s="124"/>
      <c r="M30" s="124"/>
      <c r="N30" s="124"/>
      <c r="O30" s="124"/>
      <c r="P30" s="124"/>
      <c r="T30" s="138" t="str">
        <f>'[2]BCaoBGD'!I104</f>
        <v>Địa chỉ</v>
      </c>
      <c r="U30" s="124"/>
      <c r="V30" s="125"/>
      <c r="W30" s="125"/>
      <c r="X30" s="125"/>
      <c r="Y30" s="125"/>
      <c r="Z30" s="125"/>
      <c r="AA30" s="125"/>
      <c r="AB30" s="125"/>
      <c r="AC30" s="125"/>
      <c r="AD30" s="125"/>
      <c r="AE30" s="125"/>
      <c r="AF30" s="125"/>
      <c r="AG30" s="125"/>
      <c r="AH30" s="125"/>
      <c r="AI30" s="117"/>
      <c r="AJ30" s="120"/>
      <c r="AK30" s="137" t="str">
        <f>'[2]BCaoBGD'!P104</f>
        <v>Name</v>
      </c>
      <c r="AL30" s="124"/>
      <c r="AM30" s="124"/>
      <c r="AN30" s="124"/>
      <c r="AO30" s="124"/>
      <c r="AP30" s="124"/>
      <c r="AQ30" s="124"/>
      <c r="AR30" s="124"/>
      <c r="AS30" s="124"/>
      <c r="AT30" s="124"/>
      <c r="AU30" s="124"/>
      <c r="AV30" s="124"/>
      <c r="AW30" s="124"/>
      <c r="AX30" s="124"/>
      <c r="BB30" s="138" t="str">
        <f>'[2]BCaoBGD'!X104</f>
        <v>Address</v>
      </c>
      <c r="BC30" s="124"/>
      <c r="BD30" s="125"/>
      <c r="BE30" s="125"/>
      <c r="BF30" s="125"/>
      <c r="BG30" s="125"/>
      <c r="BH30" s="125"/>
      <c r="BI30" s="125"/>
      <c r="BJ30" s="125"/>
      <c r="BK30" s="125"/>
      <c r="BL30" s="125"/>
      <c r="BM30" s="125"/>
      <c r="BN30" s="125"/>
      <c r="BO30" s="125"/>
      <c r="BP30" s="125"/>
      <c r="BQ30" s="111"/>
      <c r="BR30" s="111"/>
      <c r="BS30" s="130"/>
      <c r="BT30" s="130"/>
      <c r="BU30" s="111"/>
      <c r="BV30" s="111"/>
    </row>
    <row r="31" spans="1:74" s="110" customFormat="1" ht="21.75" customHeight="1" hidden="1" outlineLevel="1">
      <c r="A31" s="117">
        <f>IF(B31&lt;&gt;"",COUNTIF($B$8:B31,"."),"")</f>
      </c>
      <c r="B31" s="109"/>
      <c r="C31" s="141" t="str">
        <f>'[2]BCaoBGD'!A105</f>
        <v>-</v>
      </c>
      <c r="D31" s="414" t="str">
        <f>'[2]BCaoBGD'!B105</f>
        <v>Công ty CP Gạch chịu lửa Burwitz</v>
      </c>
      <c r="E31" s="414"/>
      <c r="F31" s="414"/>
      <c r="G31" s="414"/>
      <c r="H31" s="414"/>
      <c r="I31" s="414"/>
      <c r="J31" s="414"/>
      <c r="K31" s="414"/>
      <c r="L31" s="414"/>
      <c r="M31" s="414"/>
      <c r="N31" s="414"/>
      <c r="O31" s="414"/>
      <c r="P31" s="414"/>
      <c r="Q31" s="140"/>
      <c r="R31" s="140"/>
      <c r="S31" s="140"/>
      <c r="T31" s="414" t="str">
        <f>'[2]BCaoBGD'!I105</f>
        <v>Số 515 - Điện Biên Phủ - Thành phố Hải Dương</v>
      </c>
      <c r="U31" s="414"/>
      <c r="V31" s="414"/>
      <c r="W31" s="414"/>
      <c r="X31" s="414"/>
      <c r="Y31" s="414"/>
      <c r="Z31" s="414"/>
      <c r="AA31" s="414"/>
      <c r="AB31" s="414"/>
      <c r="AC31" s="414"/>
      <c r="AD31" s="414"/>
      <c r="AE31" s="414"/>
      <c r="AF31" s="414"/>
      <c r="AG31" s="414"/>
      <c r="AH31" s="414"/>
      <c r="AI31" s="117"/>
      <c r="AJ31" s="120"/>
      <c r="AK31" s="141" t="str">
        <f>C31</f>
        <v>-</v>
      </c>
      <c r="AL31" s="414" t="e">
        <f>'[2]BCaoBGD'!Q105</f>
        <v>#REF!</v>
      </c>
      <c r="AM31" s="414"/>
      <c r="AN31" s="414"/>
      <c r="AO31" s="414"/>
      <c r="AP31" s="414"/>
      <c r="AQ31" s="414"/>
      <c r="AR31" s="414"/>
      <c r="AS31" s="414"/>
      <c r="AT31" s="414"/>
      <c r="AU31" s="414"/>
      <c r="AV31" s="414"/>
      <c r="AW31" s="414"/>
      <c r="AX31" s="414"/>
      <c r="AY31" s="140"/>
      <c r="AZ31" s="140"/>
      <c r="BA31" s="140"/>
      <c r="BB31" s="414" t="str">
        <f>'[2]BCaoBGD'!X105</f>
        <v>No.515 - Dien Bien Phu Street - Hai Duong City</v>
      </c>
      <c r="BC31" s="414"/>
      <c r="BD31" s="414"/>
      <c r="BE31" s="414"/>
      <c r="BF31" s="414"/>
      <c r="BG31" s="414"/>
      <c r="BH31" s="414"/>
      <c r="BI31" s="414"/>
      <c r="BJ31" s="414"/>
      <c r="BK31" s="414"/>
      <c r="BL31" s="414"/>
      <c r="BM31" s="414"/>
      <c r="BN31" s="414"/>
      <c r="BO31" s="414"/>
      <c r="BP31" s="414"/>
      <c r="BQ31" s="141"/>
      <c r="BR31" s="111"/>
      <c r="BS31" s="130"/>
      <c r="BT31" s="130"/>
      <c r="BU31" s="111"/>
      <c r="BV31" s="111"/>
    </row>
    <row r="32" spans="1:74" s="110" customFormat="1" ht="21.75" customHeight="1" hidden="1" outlineLevel="1">
      <c r="A32" s="117">
        <f>IF(B32&lt;&gt;"",COUNTIF($B$8:B32,"."),"")</f>
      </c>
      <c r="B32" s="109"/>
      <c r="C32" s="141" t="str">
        <f>'[2]BCaoBGD'!A106</f>
        <v>-</v>
      </c>
      <c r="D32" s="407" t="str">
        <f>'[2]BCaoBGD'!B106</f>
        <v>Công ty CP Dịch vụ Công nghiệp Lilama</v>
      </c>
      <c r="E32" s="407"/>
      <c r="F32" s="407"/>
      <c r="G32" s="407"/>
      <c r="H32" s="407"/>
      <c r="I32" s="407"/>
      <c r="J32" s="407"/>
      <c r="K32" s="407"/>
      <c r="L32" s="407"/>
      <c r="M32" s="407"/>
      <c r="N32" s="407"/>
      <c r="O32" s="407"/>
      <c r="P32" s="407"/>
      <c r="Q32" s="140"/>
      <c r="R32" s="140"/>
      <c r="S32" s="140"/>
      <c r="T32" s="407" t="str">
        <f>'[2]BCaoBGD'!I106</f>
        <v>Số 515 - Điện Biên Phủ - Thành phố Hải Dương</v>
      </c>
      <c r="U32" s="407"/>
      <c r="V32" s="407"/>
      <c r="W32" s="407"/>
      <c r="X32" s="407"/>
      <c r="Y32" s="407"/>
      <c r="Z32" s="407"/>
      <c r="AA32" s="407"/>
      <c r="AB32" s="407"/>
      <c r="AC32" s="407"/>
      <c r="AD32" s="407"/>
      <c r="AE32" s="407"/>
      <c r="AF32" s="407"/>
      <c r="AG32" s="407"/>
      <c r="AH32" s="407"/>
      <c r="AI32" s="117"/>
      <c r="AJ32" s="120"/>
      <c r="AK32" s="141" t="str">
        <f>C32</f>
        <v>-</v>
      </c>
      <c r="AL32" s="407" t="e">
        <f>'[2]BCaoBGD'!Q106</f>
        <v>#REF!</v>
      </c>
      <c r="AM32" s="407"/>
      <c r="AN32" s="407"/>
      <c r="AO32" s="407"/>
      <c r="AP32" s="407"/>
      <c r="AQ32" s="407"/>
      <c r="AR32" s="407"/>
      <c r="AS32" s="407"/>
      <c r="AT32" s="407"/>
      <c r="AU32" s="407"/>
      <c r="AV32" s="407"/>
      <c r="AW32" s="407"/>
      <c r="AX32" s="407"/>
      <c r="AY32" s="140"/>
      <c r="AZ32" s="140"/>
      <c r="BA32" s="140"/>
      <c r="BB32" s="407" t="str">
        <f>'[2]BCaoBGD'!X106</f>
        <v>No.515 - Dien Bien Phu Street - Hai Duong City</v>
      </c>
      <c r="BC32" s="407"/>
      <c r="BD32" s="407"/>
      <c r="BE32" s="407"/>
      <c r="BF32" s="407"/>
      <c r="BG32" s="407"/>
      <c r="BH32" s="407"/>
      <c r="BI32" s="407"/>
      <c r="BJ32" s="407"/>
      <c r="BK32" s="407"/>
      <c r="BL32" s="407"/>
      <c r="BM32" s="407"/>
      <c r="BN32" s="407"/>
      <c r="BO32" s="407"/>
      <c r="BP32" s="407"/>
      <c r="BQ32" s="141"/>
      <c r="BR32" s="111"/>
      <c r="BS32" s="130"/>
      <c r="BT32" s="130"/>
      <c r="BU32" s="111"/>
      <c r="BV32" s="111"/>
    </row>
    <row r="33" spans="1:74" s="110" customFormat="1" ht="12" customHeight="1" hidden="1" outlineLevel="1">
      <c r="A33" s="117">
        <f>IF(B33&lt;&gt;"",COUNTIF($B$8:B33,"."),"")</f>
      </c>
      <c r="B33" s="109"/>
      <c r="C33" s="109"/>
      <c r="V33" s="111"/>
      <c r="W33" s="111"/>
      <c r="X33" s="111"/>
      <c r="Y33" s="111"/>
      <c r="Z33" s="111"/>
      <c r="AA33" s="111"/>
      <c r="AB33" s="111"/>
      <c r="AC33" s="111"/>
      <c r="AD33" s="111"/>
      <c r="AE33" s="111"/>
      <c r="AF33" s="111"/>
      <c r="AG33" s="111"/>
      <c r="AH33" s="111"/>
      <c r="AI33" s="117"/>
      <c r="AJ33" s="120"/>
      <c r="AK33" s="109"/>
      <c r="BD33" s="111"/>
      <c r="BE33" s="111"/>
      <c r="BF33" s="111"/>
      <c r="BG33" s="111"/>
      <c r="BH33" s="111"/>
      <c r="BI33" s="111"/>
      <c r="BJ33" s="111"/>
      <c r="BK33" s="111"/>
      <c r="BL33" s="111"/>
      <c r="BM33" s="111"/>
      <c r="BN33" s="111"/>
      <c r="BO33" s="111"/>
      <c r="BP33" s="111"/>
      <c r="BQ33" s="111"/>
      <c r="BR33" s="111"/>
      <c r="BS33" s="130"/>
      <c r="BT33" s="130"/>
      <c r="BU33" s="111"/>
      <c r="BV33" s="111"/>
    </row>
    <row r="34" spans="1:74" s="110" customFormat="1" ht="19.5" customHeight="1" collapsed="1">
      <c r="A34" s="117">
        <f>IF(B34&lt;&gt;"",COUNTIF($B$8:B34,"."),"")</f>
      </c>
      <c r="B34" s="109"/>
      <c r="C34" s="109" t="s">
        <v>752</v>
      </c>
      <c r="V34" s="111"/>
      <c r="W34" s="111"/>
      <c r="X34" s="111"/>
      <c r="Y34" s="111"/>
      <c r="Z34" s="111"/>
      <c r="AA34" s="111"/>
      <c r="AB34" s="111"/>
      <c r="AC34" s="111"/>
      <c r="AD34" s="111"/>
      <c r="AE34" s="111"/>
      <c r="AF34" s="111"/>
      <c r="AG34" s="111"/>
      <c r="AH34" s="111"/>
      <c r="AI34" s="117"/>
      <c r="AJ34" s="120"/>
      <c r="AK34" s="109" t="s">
        <v>753</v>
      </c>
      <c r="BD34" s="111"/>
      <c r="BE34" s="111"/>
      <c r="BF34" s="111"/>
      <c r="BG34" s="111"/>
      <c r="BH34" s="111"/>
      <c r="BI34" s="111"/>
      <c r="BJ34" s="111"/>
      <c r="BK34" s="111"/>
      <c r="BL34" s="111"/>
      <c r="BM34" s="111"/>
      <c r="BN34" s="111"/>
      <c r="BO34" s="111"/>
      <c r="BP34" s="111"/>
      <c r="BQ34" s="111"/>
      <c r="BR34" s="111"/>
      <c r="BS34" s="130"/>
      <c r="BT34" s="130"/>
      <c r="BU34" s="111"/>
      <c r="BV34" s="111"/>
    </row>
    <row r="35" spans="1:74" s="110" customFormat="1" ht="12" customHeight="1">
      <c r="A35" s="117">
        <f>IF(B35&lt;&gt;"",COUNTIF($B$8:B35,"."),"")</f>
      </c>
      <c r="B35" s="109"/>
      <c r="C35" s="415" t="s">
        <v>754</v>
      </c>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117"/>
      <c r="AJ35" s="120"/>
      <c r="AK35" s="109"/>
      <c r="BD35" s="111"/>
      <c r="BE35" s="111"/>
      <c r="BF35" s="111"/>
      <c r="BG35" s="111"/>
      <c r="BH35" s="111"/>
      <c r="BI35" s="111"/>
      <c r="BJ35" s="111"/>
      <c r="BK35" s="111"/>
      <c r="BL35" s="111"/>
      <c r="BM35" s="111"/>
      <c r="BN35" s="111"/>
      <c r="BO35" s="111"/>
      <c r="BP35" s="111"/>
      <c r="BQ35" s="111"/>
      <c r="BR35" s="111"/>
      <c r="BS35" s="130"/>
      <c r="BT35" s="130"/>
      <c r="BU35" s="111"/>
      <c r="BV35" s="111"/>
    </row>
    <row r="36" spans="1:74" s="110" customFormat="1" ht="12" customHeight="1" hidden="1">
      <c r="A36" s="117"/>
      <c r="B36" s="109"/>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117"/>
      <c r="AJ36" s="120"/>
      <c r="AK36" s="109"/>
      <c r="BD36" s="111"/>
      <c r="BE36" s="111"/>
      <c r="BF36" s="111"/>
      <c r="BG36" s="111"/>
      <c r="BH36" s="111"/>
      <c r="BI36" s="111"/>
      <c r="BJ36" s="111"/>
      <c r="BK36" s="111"/>
      <c r="BL36" s="111"/>
      <c r="BM36" s="111"/>
      <c r="BN36" s="111"/>
      <c r="BO36" s="111"/>
      <c r="BP36" s="111"/>
      <c r="BQ36" s="111"/>
      <c r="BR36" s="111"/>
      <c r="BS36" s="130"/>
      <c r="BT36" s="130"/>
      <c r="BU36" s="111"/>
      <c r="BV36" s="111"/>
    </row>
    <row r="37" spans="1:74" s="110" customFormat="1" ht="30" customHeight="1">
      <c r="A37" s="117"/>
      <c r="B37" s="109"/>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117"/>
      <c r="AJ37" s="120"/>
      <c r="AK37" s="109"/>
      <c r="BD37" s="111"/>
      <c r="BE37" s="111"/>
      <c r="BF37" s="111"/>
      <c r="BG37" s="111"/>
      <c r="BH37" s="111"/>
      <c r="BI37" s="111"/>
      <c r="BJ37" s="111"/>
      <c r="BK37" s="111"/>
      <c r="BL37" s="111"/>
      <c r="BM37" s="111"/>
      <c r="BN37" s="111"/>
      <c r="BO37" s="111"/>
      <c r="BP37" s="111"/>
      <c r="BQ37" s="111"/>
      <c r="BR37" s="111"/>
      <c r="BS37" s="130"/>
      <c r="BT37" s="130"/>
      <c r="BU37" s="111"/>
      <c r="BV37" s="111"/>
    </row>
    <row r="38" spans="1:74" s="110" customFormat="1" ht="14.25" customHeight="1">
      <c r="A38" s="117"/>
      <c r="B38" s="109"/>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17"/>
      <c r="AJ38" s="120"/>
      <c r="AK38" s="109"/>
      <c r="BD38" s="111"/>
      <c r="BE38" s="111"/>
      <c r="BF38" s="111"/>
      <c r="BG38" s="111"/>
      <c r="BH38" s="111"/>
      <c r="BI38" s="111"/>
      <c r="BJ38" s="111"/>
      <c r="BK38" s="111"/>
      <c r="BL38" s="111"/>
      <c r="BM38" s="111"/>
      <c r="BN38" s="111"/>
      <c r="BO38" s="111"/>
      <c r="BP38" s="111"/>
      <c r="BQ38" s="111"/>
      <c r="BR38" s="111"/>
      <c r="BS38" s="130"/>
      <c r="BT38" s="130"/>
      <c r="BU38" s="111"/>
      <c r="BV38" s="111"/>
    </row>
    <row r="39" spans="1:74" s="110" customFormat="1" ht="15" customHeight="1">
      <c r="A39" s="117">
        <f>IF(B39&lt;&gt;"",COUNTIF($B$8:B39,"."),"")</f>
      </c>
      <c r="B39" s="109"/>
      <c r="C39" s="142" t="s">
        <v>755</v>
      </c>
      <c r="V39" s="111"/>
      <c r="W39" s="111"/>
      <c r="X39" s="111"/>
      <c r="Y39" s="111"/>
      <c r="Z39" s="111"/>
      <c r="AA39" s="111"/>
      <c r="AB39" s="111"/>
      <c r="AC39" s="111"/>
      <c r="AD39" s="111"/>
      <c r="AE39" s="111"/>
      <c r="AF39" s="111"/>
      <c r="AG39" s="111"/>
      <c r="AH39" s="111"/>
      <c r="AI39" s="117"/>
      <c r="AJ39" s="120"/>
      <c r="AK39" s="142" t="s">
        <v>756</v>
      </c>
      <c r="BD39" s="111"/>
      <c r="BE39" s="111"/>
      <c r="BF39" s="111"/>
      <c r="BG39" s="111"/>
      <c r="BH39" s="111"/>
      <c r="BI39" s="111"/>
      <c r="BJ39" s="111"/>
      <c r="BK39" s="111"/>
      <c r="BL39" s="111"/>
      <c r="BM39" s="111"/>
      <c r="BN39" s="111"/>
      <c r="BO39" s="111"/>
      <c r="BP39" s="111"/>
      <c r="BQ39" s="111"/>
      <c r="BR39" s="111"/>
      <c r="BS39" s="130"/>
      <c r="BT39" s="130"/>
      <c r="BU39" s="111"/>
      <c r="BV39" s="111"/>
    </row>
    <row r="40" spans="1:74" s="110" customFormat="1" ht="48" customHeight="1">
      <c r="A40" s="117"/>
      <c r="B40" s="109"/>
      <c r="C40" s="415" t="s">
        <v>757</v>
      </c>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117"/>
      <c r="AJ40" s="120"/>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11"/>
      <c r="BS40" s="130"/>
      <c r="BT40" s="130"/>
      <c r="BU40" s="111"/>
      <c r="BV40" s="111"/>
    </row>
    <row r="41" spans="1:74" s="110" customFormat="1" ht="15.75" customHeight="1">
      <c r="A41" s="117">
        <f>IF(B41&lt;&gt;"",COUNTIF($B$8:B41,"."),"")</f>
      </c>
      <c r="B41" s="109"/>
      <c r="C41" s="135" t="str">
        <f>'[2]BCaoBGD'!A59</f>
        <v>-</v>
      </c>
      <c r="D41" s="407" t="str">
        <f>'[2]BCaoBGD'!B59</f>
        <v>Bán buôn ô tô và xe có động cơ khác;</v>
      </c>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117"/>
      <c r="AJ41" s="120"/>
      <c r="AK41" s="135" t="str">
        <f aca="true" t="shared" si="0" ref="AK41:AK51">C41</f>
        <v>-</v>
      </c>
      <c r="AL41" s="407" t="e">
        <f>'[2]BCaoBGD'!Q59</f>
        <v>#REF!</v>
      </c>
      <c r="AM41" s="407"/>
      <c r="AN41" s="407"/>
      <c r="AO41" s="407"/>
      <c r="AP41" s="407"/>
      <c r="AQ41" s="407"/>
      <c r="AR41" s="407"/>
      <c r="AS41" s="407"/>
      <c r="AT41" s="407"/>
      <c r="AU41" s="407"/>
      <c r="AV41" s="407"/>
      <c r="AW41" s="407"/>
      <c r="AX41" s="407"/>
      <c r="AY41" s="407"/>
      <c r="AZ41" s="407"/>
      <c r="BA41" s="407"/>
      <c r="BB41" s="407"/>
      <c r="BC41" s="407"/>
      <c r="BD41" s="407"/>
      <c r="BE41" s="407"/>
      <c r="BF41" s="407"/>
      <c r="BG41" s="407"/>
      <c r="BH41" s="407"/>
      <c r="BI41" s="407"/>
      <c r="BJ41" s="407"/>
      <c r="BK41" s="407"/>
      <c r="BL41" s="407"/>
      <c r="BM41" s="407"/>
      <c r="BN41" s="407"/>
      <c r="BO41" s="407"/>
      <c r="BP41" s="407"/>
      <c r="BQ41" s="133"/>
      <c r="BR41" s="111"/>
      <c r="BS41" s="130"/>
      <c r="BT41" s="130"/>
      <c r="BU41" s="111"/>
      <c r="BV41" s="111"/>
    </row>
    <row r="42" spans="1:74" s="110" customFormat="1" ht="15.75" customHeight="1">
      <c r="A42" s="117">
        <f>IF(B42&lt;&gt;"",COUNTIF($B$8:B42,"."),"")</f>
      </c>
      <c r="B42" s="109"/>
      <c r="C42" s="135" t="str">
        <f>'[2]BCaoBGD'!A60</f>
        <v>-</v>
      </c>
      <c r="D42" s="407" t="str">
        <f>'[2]BCaoBGD'!B60</f>
        <v>Đại lý ô tô và xe có động cơ khác;</v>
      </c>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117"/>
      <c r="AJ42" s="120"/>
      <c r="AK42" s="135" t="str">
        <f t="shared" si="0"/>
        <v>-</v>
      </c>
      <c r="AL42" s="407" t="e">
        <f>'[2]BCaoBGD'!Q60</f>
        <v>#REF!</v>
      </c>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133"/>
      <c r="BR42" s="111"/>
      <c r="BS42" s="130"/>
      <c r="BT42" s="130"/>
      <c r="BU42" s="111"/>
      <c r="BV42" s="111"/>
    </row>
    <row r="43" spans="1:74" s="110" customFormat="1" ht="15.75" customHeight="1">
      <c r="A43" s="117">
        <f>IF(B43&lt;&gt;"",COUNTIF($B$8:B43,"."),"")</f>
      </c>
      <c r="B43" s="109"/>
      <c r="C43" s="135" t="str">
        <f>'[2]BCaoBGD'!A61</f>
        <v>-</v>
      </c>
      <c r="D43" s="407" t="str">
        <f>'[2]BCaoBGD'!B61</f>
        <v>Bán phụ tùng ô tô và các bộ phận phụ trợ của ô tô và xe có động cơ khác;</v>
      </c>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117"/>
      <c r="AJ43" s="120"/>
      <c r="AK43" s="135" t="str">
        <f t="shared" si="0"/>
        <v>-</v>
      </c>
      <c r="AL43" s="407" t="e">
        <f>'[2]BCaoBGD'!Q61</f>
        <v>#REF!</v>
      </c>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7"/>
      <c r="BJ43" s="407"/>
      <c r="BK43" s="407"/>
      <c r="BL43" s="407"/>
      <c r="BM43" s="407"/>
      <c r="BN43" s="407"/>
      <c r="BO43" s="407"/>
      <c r="BP43" s="407"/>
      <c r="BQ43" s="133"/>
      <c r="BR43" s="111"/>
      <c r="BS43" s="130"/>
      <c r="BT43" s="130"/>
      <c r="BU43" s="111"/>
      <c r="BV43" s="111"/>
    </row>
    <row r="44" spans="1:74" s="110" customFormat="1" ht="15.75" customHeight="1">
      <c r="A44" s="117">
        <f>IF(B44&lt;&gt;"",COUNTIF($B$8:B44,"."),"")</f>
      </c>
      <c r="B44" s="109"/>
      <c r="C44" s="135" t="str">
        <f>'[2]BCaoBGD'!A62</f>
        <v>-</v>
      </c>
      <c r="D44" s="407" t="str">
        <f>'[2]BCaoBGD'!B62</f>
        <v>Bán mô tô, xe máy;</v>
      </c>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117"/>
      <c r="AJ44" s="120"/>
      <c r="AK44" s="135" t="str">
        <f t="shared" si="0"/>
        <v>-</v>
      </c>
      <c r="AL44" s="407" t="e">
        <f>'[2]BCaoBGD'!Q62</f>
        <v>#REF!</v>
      </c>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7"/>
      <c r="BQ44" s="133"/>
      <c r="BR44" s="111"/>
      <c r="BS44" s="130"/>
      <c r="BT44" s="130"/>
      <c r="BU44" s="111"/>
      <c r="BV44" s="111"/>
    </row>
    <row r="45" spans="1:74" s="110" customFormat="1" ht="15.75" customHeight="1">
      <c r="A45" s="117">
        <f>IF(B45&lt;&gt;"",COUNTIF($B$8:B45,"."),"")</f>
      </c>
      <c r="B45" s="109"/>
      <c r="C45" s="135" t="str">
        <f>'[2]BCaoBGD'!A63</f>
        <v>-</v>
      </c>
      <c r="D45" s="407" t="str">
        <f>'[2]BCaoBGD'!B63</f>
        <v>Bảo dưỡng và sửa chữa mô tô, xe máy;</v>
      </c>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117"/>
      <c r="AJ45" s="120"/>
      <c r="AK45" s="135" t="str">
        <f t="shared" si="0"/>
        <v>-</v>
      </c>
      <c r="AL45" s="407" t="e">
        <f>'[2]BCaoBGD'!Q63</f>
        <v>#REF!</v>
      </c>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7"/>
      <c r="BQ45" s="133"/>
      <c r="BR45" s="111"/>
      <c r="BS45" s="130"/>
      <c r="BT45" s="130"/>
      <c r="BU45" s="111"/>
      <c r="BV45" s="111"/>
    </row>
    <row r="46" spans="1:74" s="110" customFormat="1" ht="15.75" customHeight="1">
      <c r="A46" s="117">
        <f>IF(B46&lt;&gt;"",COUNTIF($B$8:B46,"."),"")</f>
      </c>
      <c r="B46" s="109"/>
      <c r="C46" s="135" t="str">
        <f>'[2]BCaoBGD'!A64</f>
        <v>-</v>
      </c>
      <c r="D46" s="407" t="str">
        <f>'[2]BCaoBGD'!B64</f>
        <v>Cho thuê xe có động cơ;</v>
      </c>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117"/>
      <c r="AJ46" s="120"/>
      <c r="AK46" s="135" t="str">
        <f t="shared" si="0"/>
        <v>-</v>
      </c>
      <c r="AL46" s="407" t="e">
        <f>'[2]BCaoBGD'!Q64</f>
        <v>#REF!</v>
      </c>
      <c r="AM46" s="407"/>
      <c r="AN46" s="407"/>
      <c r="AO46" s="407"/>
      <c r="AP46" s="407"/>
      <c r="AQ46" s="407"/>
      <c r="AR46" s="407"/>
      <c r="AS46" s="407"/>
      <c r="AT46" s="407"/>
      <c r="AU46" s="407"/>
      <c r="AV46" s="407"/>
      <c r="AW46" s="407"/>
      <c r="AX46" s="407"/>
      <c r="AY46" s="407"/>
      <c r="AZ46" s="407"/>
      <c r="BA46" s="407"/>
      <c r="BB46" s="407"/>
      <c r="BC46" s="407"/>
      <c r="BD46" s="407"/>
      <c r="BE46" s="407"/>
      <c r="BF46" s="407"/>
      <c r="BG46" s="407"/>
      <c r="BH46" s="407"/>
      <c r="BI46" s="407"/>
      <c r="BJ46" s="407"/>
      <c r="BK46" s="407"/>
      <c r="BL46" s="407"/>
      <c r="BM46" s="407"/>
      <c r="BN46" s="407"/>
      <c r="BO46" s="407"/>
      <c r="BP46" s="407"/>
      <c r="BQ46" s="133"/>
      <c r="BR46" s="111"/>
      <c r="BS46" s="130"/>
      <c r="BT46" s="130"/>
      <c r="BU46" s="111"/>
      <c r="BV46" s="111"/>
    </row>
    <row r="47" spans="1:74" s="110" customFormat="1" ht="29.25" customHeight="1">
      <c r="A47" s="117">
        <f>IF(B47&lt;&gt;"",COUNTIF($B$8:B47,"."),"")</f>
      </c>
      <c r="B47" s="109"/>
      <c r="C47" s="143" t="str">
        <f>'[2]BCaoBGD'!A65</f>
        <v>-</v>
      </c>
      <c r="D47" s="407" t="str">
        <f>'[2]BCaoBGD'!B65</f>
        <v>Hoạt động chuyên môn, khoa học và công nghệ khác chưa được phân vào đâu: Chi tiết: Hoạt động môi giới thương mại</v>
      </c>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117"/>
      <c r="AJ47" s="120"/>
      <c r="AK47" s="135" t="str">
        <f t="shared" si="0"/>
        <v>-</v>
      </c>
      <c r="AL47" s="407" t="e">
        <f>'[2]BCaoBGD'!Q65</f>
        <v>#REF!</v>
      </c>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c r="BP47" s="407"/>
      <c r="BQ47" s="133"/>
      <c r="BR47" s="111"/>
      <c r="BS47" s="130"/>
      <c r="BT47" s="130"/>
      <c r="BU47" s="111"/>
      <c r="BV47" s="111"/>
    </row>
    <row r="48" spans="1:74" s="110" customFormat="1" ht="15.75" customHeight="1">
      <c r="A48" s="117">
        <f>IF(B48&lt;&gt;"",COUNTIF($B$8:B48,"."),"")</f>
      </c>
      <c r="B48" s="109"/>
      <c r="C48" s="135" t="str">
        <f>'[2]BCaoBGD'!A66</f>
        <v>-</v>
      </c>
      <c r="D48" s="407" t="str">
        <f>'[2]BCaoBGD'!B66</f>
        <v>Giáo dục nghề nghiệp</v>
      </c>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117"/>
      <c r="AJ48" s="120"/>
      <c r="AK48" s="135" t="str">
        <f t="shared" si="0"/>
        <v>-</v>
      </c>
      <c r="AL48" s="407" t="e">
        <f>'[2]BCaoBGD'!Q66</f>
        <v>#REF!</v>
      </c>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407"/>
      <c r="BO48" s="407"/>
      <c r="BP48" s="407"/>
      <c r="BQ48" s="133"/>
      <c r="BR48" s="111"/>
      <c r="BS48" s="130"/>
      <c r="BT48" s="130"/>
      <c r="BU48" s="111"/>
      <c r="BV48" s="111"/>
    </row>
    <row r="49" spans="1:74" s="110" customFormat="1" ht="15.75" customHeight="1">
      <c r="A49" s="117">
        <f>IF(B49&lt;&gt;"",COUNTIF($B$8:B49,"."),"")</f>
      </c>
      <c r="B49" s="109"/>
      <c r="C49" s="135" t="str">
        <f>'[2]BCaoBGD'!A67</f>
        <v>-</v>
      </c>
      <c r="D49" s="407" t="str">
        <f>'[2]BCaoBGD'!B67</f>
        <v>Bán phụ tùng và các bộ phận phụ trợ của môtô, xe máy</v>
      </c>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117"/>
      <c r="AJ49" s="120"/>
      <c r="AK49" s="135" t="str">
        <f t="shared" si="0"/>
        <v>-</v>
      </c>
      <c r="AL49" s="407" t="e">
        <f>'[2]BCaoBGD'!Q67</f>
        <v>#REF!</v>
      </c>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133"/>
      <c r="BR49" s="111"/>
      <c r="BS49" s="130"/>
      <c r="BT49" s="130"/>
      <c r="BU49" s="111"/>
      <c r="BV49" s="111"/>
    </row>
    <row r="50" spans="1:74" s="110" customFormat="1" ht="15.75" customHeight="1">
      <c r="A50" s="117">
        <f>IF(B50&lt;&gt;"",COUNTIF($B$8:B50,"."),"")</f>
      </c>
      <c r="B50" s="109"/>
      <c r="C50" s="135" t="str">
        <f>'[2]BCaoBGD'!A68</f>
        <v>-</v>
      </c>
      <c r="D50" s="407" t="str">
        <f>'[2]BCaoBGD'!B68</f>
        <v>Bán lẻ ô tô con( loại 12 chỗ ngồi trở xuống)</v>
      </c>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117"/>
      <c r="AJ50" s="120"/>
      <c r="AK50" s="135" t="str">
        <f t="shared" si="0"/>
        <v>-</v>
      </c>
      <c r="AL50" s="407" t="e">
        <f>'[2]BCaoBGD'!Q68</f>
        <v>#REF!</v>
      </c>
      <c r="AM50" s="407"/>
      <c r="AN50" s="407"/>
      <c r="AO50" s="407"/>
      <c r="AP50" s="407"/>
      <c r="AQ50" s="407"/>
      <c r="AR50" s="407"/>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407"/>
      <c r="BO50" s="407"/>
      <c r="BP50" s="407"/>
      <c r="BQ50" s="133"/>
      <c r="BR50" s="111"/>
      <c r="BS50" s="130"/>
      <c r="BT50" s="130"/>
      <c r="BU50" s="111"/>
      <c r="BV50" s="111"/>
    </row>
    <row r="51" spans="1:74" s="110" customFormat="1" ht="15.75" customHeight="1">
      <c r="A51" s="117">
        <f>IF(B51&lt;&gt;"",COUNTIF($B$8:B51,"."),"")</f>
      </c>
      <c r="B51" s="109"/>
      <c r="C51" s="135" t="str">
        <f>'[2]BCaoBGD'!A69</f>
        <v>-</v>
      </c>
      <c r="D51" s="407" t="str">
        <f>'[2]BCaoBGD'!B69</f>
        <v>Bảo dưỡng ,sửa chữa ô tô và xe có động cơ khác</v>
      </c>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117"/>
      <c r="AJ51" s="120"/>
      <c r="AK51" s="135" t="str">
        <f t="shared" si="0"/>
        <v>-</v>
      </c>
      <c r="AL51" s="407" t="e">
        <f>'[2]BCaoBGD'!Q69</f>
        <v>#REF!</v>
      </c>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133"/>
      <c r="BR51" s="111"/>
      <c r="BS51" s="130"/>
      <c r="BT51" s="130"/>
      <c r="BU51" s="111"/>
      <c r="BV51" s="111"/>
    </row>
    <row r="52" spans="1:74" s="110" customFormat="1" ht="15.75" customHeight="1">
      <c r="A52" s="117">
        <f>IF(B52&lt;&gt;"",COUNTIF($B$8:B52,"."),"")</f>
      </c>
      <c r="B52" s="109"/>
      <c r="C52" s="144" t="s">
        <v>758</v>
      </c>
      <c r="D52" s="407" t="str">
        <f>'[2]BCaoBGD'!B70</f>
        <v>Sản xuất vật liệu mới nhôm, nhựa compozit;</v>
      </c>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117"/>
      <c r="AJ52" s="120"/>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11"/>
      <c r="BR52" s="111"/>
      <c r="BS52" s="130"/>
      <c r="BT52" s="130"/>
      <c r="BU52" s="130"/>
      <c r="BV52" s="130"/>
    </row>
    <row r="53" spans="1:74" s="110" customFormat="1" ht="15.75" customHeight="1">
      <c r="A53" s="117"/>
      <c r="B53" s="109"/>
      <c r="C53" s="144" t="s">
        <v>758</v>
      </c>
      <c r="D53" s="407" t="str">
        <f>'[2]BCaoBGD'!B71</f>
        <v>Sản xuất, kinh doanh vật tư, máy, các thiết bị công nghiệp và hàng cơ khí tiêu dùng;</v>
      </c>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117"/>
      <c r="AJ53" s="120"/>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11"/>
      <c r="BR53" s="111"/>
      <c r="BS53" s="130"/>
      <c r="BT53" s="130"/>
      <c r="BU53" s="130"/>
      <c r="BV53" s="130"/>
    </row>
    <row r="54" spans="1:74" s="110" customFormat="1" ht="15.75" customHeight="1">
      <c r="A54" s="117"/>
      <c r="B54" s="109"/>
      <c r="C54" s="144" t="s">
        <v>758</v>
      </c>
      <c r="D54" s="407" t="str">
        <f>'[2]BCaoBGD'!B72</f>
        <v>Sản xuất, kinh doanh máy công cụ, máy điều khiển CNC;</v>
      </c>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117"/>
      <c r="AJ54" s="120"/>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11"/>
      <c r="BR54" s="111"/>
      <c r="BS54" s="130"/>
      <c r="BT54" s="130"/>
      <c r="BU54" s="130"/>
      <c r="BV54" s="130"/>
    </row>
    <row r="55" spans="1:74" s="110" customFormat="1" ht="15.75" customHeight="1">
      <c r="A55" s="117"/>
      <c r="B55" s="109"/>
      <c r="C55" s="144" t="s">
        <v>758</v>
      </c>
      <c r="D55" s="407" t="str">
        <f>'[2]BCaoBGD'!B73</f>
        <v>Sản xuất, kinh doanh khuôn mẫu chính xác cho ngành nhựa và gia công kim loại;</v>
      </c>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117"/>
      <c r="AJ55" s="120"/>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11"/>
      <c r="BR55" s="111"/>
      <c r="BS55" s="130"/>
      <c r="BT55" s="130"/>
      <c r="BU55" s="130"/>
      <c r="BV55" s="130"/>
    </row>
    <row r="56" spans="1:74" s="110" customFormat="1" ht="15.75" customHeight="1">
      <c r="A56" s="117"/>
      <c r="B56" s="109"/>
      <c r="C56" s="144" t="s">
        <v>758</v>
      </c>
      <c r="D56" s="407" t="str">
        <f>'[2]BCaoBGD'!B74</f>
        <v>Sản xuất vật liệu xây dựng;</v>
      </c>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117"/>
      <c r="AJ56" s="120"/>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11"/>
      <c r="BR56" s="111"/>
      <c r="BS56" s="130"/>
      <c r="BT56" s="130"/>
      <c r="BU56" s="130"/>
      <c r="BV56" s="130"/>
    </row>
    <row r="57" spans="1:74" s="110" customFormat="1" ht="15.75" customHeight="1">
      <c r="A57" s="117"/>
      <c r="B57" s="109"/>
      <c r="C57" s="144" t="s">
        <v>758</v>
      </c>
      <c r="D57" s="407" t="str">
        <f>'[2]BCaoBGD'!B75</f>
        <v>Sản xuất, lắp ráp máy công cụ;</v>
      </c>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117"/>
      <c r="AJ57" s="120"/>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11"/>
      <c r="BR57" s="111"/>
      <c r="BS57" s="130"/>
      <c r="BT57" s="130"/>
      <c r="BU57" s="130"/>
      <c r="BV57" s="130"/>
    </row>
    <row r="58" spans="1:74" s="110" customFormat="1" ht="15.75" customHeight="1">
      <c r="A58" s="117"/>
      <c r="B58" s="109"/>
      <c r="C58" s="144" t="s">
        <v>758</v>
      </c>
      <c r="D58" s="407" t="str">
        <f>'[2]BCaoBGD'!B76</f>
        <v>Kinh doanh vận tải hàng hóa bằng xe ô tô theo tuyến cố định;</v>
      </c>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117"/>
      <c r="AJ58" s="120"/>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11"/>
      <c r="BR58" s="111"/>
      <c r="BS58" s="130"/>
      <c r="BT58" s="130"/>
      <c r="BU58" s="130"/>
      <c r="BV58" s="130"/>
    </row>
    <row r="59" spans="1:74" s="110" customFormat="1" ht="15.75" customHeight="1">
      <c r="A59" s="117"/>
      <c r="B59" s="109"/>
      <c r="C59" s="144" t="s">
        <v>758</v>
      </c>
      <c r="D59" s="407" t="str">
        <f>'[2]BCaoBGD'!B77</f>
        <v>Kinh doanh vận tải hành khách bằng ô tô theo hợp đồng;</v>
      </c>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117"/>
      <c r="AJ59" s="120"/>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11"/>
      <c r="BR59" s="111"/>
      <c r="BS59" s="130"/>
      <c r="BT59" s="130"/>
      <c r="BU59" s="130"/>
      <c r="BV59" s="130"/>
    </row>
    <row r="60" spans="1:74" s="110" customFormat="1" ht="15.75" customHeight="1">
      <c r="A60" s="117"/>
      <c r="B60" s="109"/>
      <c r="C60" s="144" t="s">
        <v>758</v>
      </c>
      <c r="D60" s="407" t="str">
        <f>'[2]BCaoBGD'!B78</f>
        <v>Kinh doanh vận chuyển khách du lịch bằng xe ô tô;</v>
      </c>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117"/>
      <c r="AJ60" s="120"/>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11"/>
      <c r="BR60" s="111"/>
      <c r="BS60" s="130"/>
      <c r="BT60" s="130"/>
      <c r="BU60" s="130"/>
      <c r="BV60" s="130"/>
    </row>
    <row r="61" spans="1:74" s="110" customFormat="1" ht="15.75" customHeight="1">
      <c r="A61" s="117"/>
      <c r="B61" s="109"/>
      <c r="C61" s="144" t="s">
        <v>758</v>
      </c>
      <c r="D61" s="407" t="str">
        <f>'[2]BCaoBGD'!B79</f>
        <v>Kinh doanh vận tải hàng hóa bằng xe ô tô;</v>
      </c>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117"/>
      <c r="AJ61" s="120"/>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11"/>
      <c r="BR61" s="111"/>
      <c r="BS61" s="130"/>
      <c r="BT61" s="130"/>
      <c r="BU61" s="130"/>
      <c r="BV61" s="130"/>
    </row>
    <row r="62" spans="1:74" s="110" customFormat="1" ht="15.75" customHeight="1">
      <c r="A62" s="117"/>
      <c r="B62" s="109"/>
      <c r="C62" s="144" t="s">
        <v>758</v>
      </c>
      <c r="D62" s="407" t="str">
        <f>'[2]BCaoBGD'!B80</f>
        <v>Đại lý bảo hiểm</v>
      </c>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117"/>
      <c r="AJ62" s="120"/>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11"/>
      <c r="BR62" s="111"/>
      <c r="BS62" s="130"/>
      <c r="BT62" s="130"/>
      <c r="BU62" s="130"/>
      <c r="BV62" s="130"/>
    </row>
    <row r="63" spans="1:74" s="110" customFormat="1" ht="31.5" customHeight="1">
      <c r="A63" s="117"/>
      <c r="B63" s="109"/>
      <c r="C63" s="149" t="s">
        <v>758</v>
      </c>
      <c r="D63" s="407" t="str">
        <f>'[2]BCaoBGD'!B81</f>
        <v>Đại lý, môi giới (không bao gồm môi giới chứng khoán, bảo hiểm, bất động sản và môi giới hôn nhân có yếu tố nước ngoài);</v>
      </c>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117"/>
      <c r="AJ63" s="120"/>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11"/>
      <c r="BR63" s="111"/>
      <c r="BS63" s="130"/>
      <c r="BT63" s="130"/>
      <c r="BU63" s="130"/>
      <c r="BV63" s="130"/>
    </row>
    <row r="64" spans="1:74" s="110" customFormat="1" ht="15.75" customHeight="1">
      <c r="A64" s="117"/>
      <c r="B64" s="109"/>
      <c r="C64" s="144" t="s">
        <v>758</v>
      </c>
      <c r="D64" s="407" t="str">
        <f>'[2]BCaoBGD'!B82</f>
        <v>Xuất nhập khẩu các mặt hàng Công ty kinh doanh;</v>
      </c>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117"/>
      <c r="AJ64" s="120"/>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11"/>
      <c r="BR64" s="111"/>
      <c r="BS64" s="130"/>
      <c r="BT64" s="130"/>
      <c r="BU64" s="130"/>
      <c r="BV64" s="130"/>
    </row>
    <row r="65" spans="1:74" s="110" customFormat="1" ht="12" customHeight="1" hidden="1">
      <c r="A65" s="117"/>
      <c r="B65" s="109"/>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17"/>
      <c r="AJ65" s="120"/>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11"/>
      <c r="BR65" s="111"/>
      <c r="BS65" s="130"/>
      <c r="BT65" s="130"/>
      <c r="BU65" s="130"/>
      <c r="BV65" s="130"/>
    </row>
    <row r="66" spans="1:74" s="110" customFormat="1" ht="15" customHeight="1" hidden="1">
      <c r="A66" s="117"/>
      <c r="B66" s="109"/>
      <c r="C66" s="142" t="s">
        <v>759</v>
      </c>
      <c r="V66" s="111"/>
      <c r="W66" s="111"/>
      <c r="X66" s="111"/>
      <c r="Y66" s="111"/>
      <c r="Z66" s="111"/>
      <c r="AA66" s="111"/>
      <c r="AB66" s="111"/>
      <c r="AC66" s="111"/>
      <c r="AD66" s="111"/>
      <c r="AE66" s="111"/>
      <c r="AF66" s="111"/>
      <c r="AG66" s="111"/>
      <c r="AH66" s="111"/>
      <c r="AI66" s="117"/>
      <c r="AJ66" s="120"/>
      <c r="AK66" s="142" t="s">
        <v>760</v>
      </c>
      <c r="BD66" s="111"/>
      <c r="BE66" s="111"/>
      <c r="BF66" s="111"/>
      <c r="BG66" s="111"/>
      <c r="BH66" s="111"/>
      <c r="BI66" s="111"/>
      <c r="BJ66" s="111"/>
      <c r="BK66" s="111"/>
      <c r="BL66" s="111"/>
      <c r="BM66" s="111"/>
      <c r="BN66" s="111"/>
      <c r="BO66" s="111"/>
      <c r="BP66" s="111"/>
      <c r="BQ66" s="111"/>
      <c r="BR66" s="111"/>
      <c r="BS66" s="130"/>
      <c r="BT66" s="130"/>
      <c r="BU66" s="130"/>
      <c r="BV66" s="130"/>
    </row>
    <row r="67" spans="1:74" s="110" customFormat="1" ht="24.75" customHeight="1" hidden="1">
      <c r="A67" s="117"/>
      <c r="B67" s="109"/>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117"/>
      <c r="AJ67" s="120"/>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111"/>
      <c r="BR67" s="111"/>
      <c r="BS67" s="130"/>
      <c r="BT67" s="130"/>
      <c r="BU67" s="130"/>
      <c r="BV67" s="130"/>
    </row>
    <row r="68" spans="1:74" s="110" customFormat="1" ht="4.5" customHeight="1" hidden="1">
      <c r="A68" s="117">
        <f>IF(B68&lt;&gt;"",COUNTIF($B$8:B68,"."),"")</f>
      </c>
      <c r="B68" s="109"/>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17"/>
      <c r="AJ68" s="120"/>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11"/>
      <c r="BR68" s="111"/>
      <c r="BS68" s="130"/>
      <c r="BT68" s="130"/>
      <c r="BU68" s="111"/>
      <c r="BV68" s="111"/>
    </row>
    <row r="69" spans="1:74" s="110" customFormat="1" ht="1.5" customHeight="1">
      <c r="A69" s="117"/>
      <c r="B69" s="109"/>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17"/>
      <c r="AJ69" s="120"/>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11"/>
      <c r="BR69" s="111"/>
      <c r="BS69" s="130"/>
      <c r="BT69" s="130"/>
      <c r="BU69" s="111"/>
      <c r="BV69" s="111"/>
    </row>
    <row r="70" spans="1:74" s="110" customFormat="1" ht="15" customHeight="1">
      <c r="A70" s="117">
        <f>IF(B70&lt;&gt;"",COUNTIF($B$8:B70,"."),"")</f>
        <v>2</v>
      </c>
      <c r="B70" s="109" t="s">
        <v>747</v>
      </c>
      <c r="C70" s="109" t="s">
        <v>761</v>
      </c>
      <c r="V70" s="111"/>
      <c r="W70" s="111"/>
      <c r="X70" s="111"/>
      <c r="Y70" s="111"/>
      <c r="Z70" s="111"/>
      <c r="AA70" s="111"/>
      <c r="AB70" s="111"/>
      <c r="AC70" s="111"/>
      <c r="AD70" s="111"/>
      <c r="AE70" s="111"/>
      <c r="AF70" s="111"/>
      <c r="AG70" s="111"/>
      <c r="AH70" s="111"/>
      <c r="AI70" s="117">
        <f>A70</f>
        <v>2</v>
      </c>
      <c r="AJ70" s="120" t="str">
        <f>B70</f>
        <v>.</v>
      </c>
      <c r="AK70" s="109" t="s">
        <v>762</v>
      </c>
      <c r="BD70" s="111"/>
      <c r="BE70" s="111"/>
      <c r="BF70" s="111"/>
      <c r="BG70" s="111"/>
      <c r="BH70" s="111"/>
      <c r="BI70" s="111"/>
      <c r="BJ70" s="111"/>
      <c r="BK70" s="111"/>
      <c r="BL70" s="111"/>
      <c r="BM70" s="111"/>
      <c r="BN70" s="111"/>
      <c r="BO70" s="111"/>
      <c r="BP70" s="111"/>
      <c r="BQ70" s="111"/>
      <c r="BR70" s="111"/>
      <c r="BS70" s="130"/>
      <c r="BT70" s="130"/>
      <c r="BU70" s="111"/>
      <c r="BV70" s="111"/>
    </row>
    <row r="71" spans="1:74" s="110" customFormat="1" ht="23.25" customHeight="1">
      <c r="A71" s="117" t="s">
        <v>543</v>
      </c>
      <c r="B71" s="109"/>
      <c r="C71" s="142" t="s">
        <v>763</v>
      </c>
      <c r="V71" s="111"/>
      <c r="W71" s="111"/>
      <c r="X71" s="111"/>
      <c r="Y71" s="111"/>
      <c r="Z71" s="111"/>
      <c r="AA71" s="111"/>
      <c r="AB71" s="111"/>
      <c r="AC71" s="111"/>
      <c r="AD71" s="111"/>
      <c r="AE71" s="111"/>
      <c r="AF71" s="111"/>
      <c r="AG71" s="111"/>
      <c r="AH71" s="111"/>
      <c r="AI71" s="117"/>
      <c r="AJ71" s="120"/>
      <c r="AK71" s="142" t="s">
        <v>764</v>
      </c>
      <c r="BD71" s="111"/>
      <c r="BE71" s="111"/>
      <c r="BF71" s="111"/>
      <c r="BG71" s="111"/>
      <c r="BH71" s="111"/>
      <c r="BI71" s="111"/>
      <c r="BJ71" s="111"/>
      <c r="BK71" s="111"/>
      <c r="BL71" s="111"/>
      <c r="BM71" s="111"/>
      <c r="BN71" s="111"/>
      <c r="BO71" s="111"/>
      <c r="BP71" s="111"/>
      <c r="BQ71" s="111"/>
      <c r="BR71" s="111"/>
      <c r="BS71" s="130"/>
      <c r="BT71" s="130"/>
      <c r="BU71" s="111"/>
      <c r="BV71" s="111"/>
    </row>
    <row r="72" spans="1:74" s="110" customFormat="1" ht="23.25" customHeight="1">
      <c r="A72" s="117">
        <f>IF(B72&lt;&gt;"",COUNTIF($B$8:B72,"."),"")</f>
      </c>
      <c r="B72" s="109"/>
      <c r="C72" s="407" t="s">
        <v>765</v>
      </c>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117"/>
      <c r="AJ72" s="120"/>
      <c r="AK72" s="407" t="s">
        <v>766</v>
      </c>
      <c r="AL72" s="407"/>
      <c r="AM72" s="407"/>
      <c r="AN72" s="407"/>
      <c r="AO72" s="407"/>
      <c r="AP72" s="407"/>
      <c r="AQ72" s="407"/>
      <c r="AR72" s="407"/>
      <c r="AS72" s="407"/>
      <c r="AT72" s="407"/>
      <c r="AU72" s="407"/>
      <c r="AV72" s="407"/>
      <c r="AW72" s="407"/>
      <c r="AX72" s="407"/>
      <c r="AY72" s="407"/>
      <c r="AZ72" s="407"/>
      <c r="BA72" s="407"/>
      <c r="BB72" s="407"/>
      <c r="BC72" s="407"/>
      <c r="BD72" s="407"/>
      <c r="BE72" s="407"/>
      <c r="BF72" s="407"/>
      <c r="BG72" s="407"/>
      <c r="BH72" s="407"/>
      <c r="BI72" s="407"/>
      <c r="BJ72" s="407"/>
      <c r="BK72" s="407"/>
      <c r="BL72" s="407"/>
      <c r="BM72" s="407"/>
      <c r="BN72" s="407"/>
      <c r="BO72" s="407"/>
      <c r="BP72" s="407"/>
      <c r="BQ72" s="133"/>
      <c r="BR72" s="111"/>
      <c r="BS72" s="130"/>
      <c r="BT72" s="130"/>
      <c r="BU72" s="111"/>
      <c r="BV72" s="111"/>
    </row>
    <row r="73" spans="1:74" s="110" customFormat="1" ht="18" customHeight="1">
      <c r="A73" s="117">
        <f>IF(B73&lt;&gt;"",COUNTIF($B$8:B73,"."),"")</f>
      </c>
      <c r="B73" s="109"/>
      <c r="C73" s="150" t="s">
        <v>767</v>
      </c>
      <c r="V73" s="111"/>
      <c r="W73" s="111"/>
      <c r="X73" s="111"/>
      <c r="Y73" s="111"/>
      <c r="Z73" s="111"/>
      <c r="AA73" s="111"/>
      <c r="AB73" s="111"/>
      <c r="AC73" s="111"/>
      <c r="AD73" s="111"/>
      <c r="AE73" s="111"/>
      <c r="AF73" s="111"/>
      <c r="AG73" s="111"/>
      <c r="AH73" s="111"/>
      <c r="AI73" s="117"/>
      <c r="AJ73" s="120"/>
      <c r="AK73" s="150" t="s">
        <v>768</v>
      </c>
      <c r="BD73" s="111"/>
      <c r="BE73" s="111"/>
      <c r="BF73" s="111"/>
      <c r="BG73" s="111"/>
      <c r="BH73" s="111"/>
      <c r="BI73" s="111"/>
      <c r="BJ73" s="111"/>
      <c r="BK73" s="111"/>
      <c r="BL73" s="111"/>
      <c r="BM73" s="111"/>
      <c r="BN73" s="111"/>
      <c r="BO73" s="111"/>
      <c r="BP73" s="111"/>
      <c r="BQ73" s="111"/>
      <c r="BR73" s="111"/>
      <c r="BS73" s="130"/>
      <c r="BT73" s="130"/>
      <c r="BU73" s="111"/>
      <c r="BV73" s="111"/>
    </row>
    <row r="74" spans="1:74" s="110" customFormat="1" ht="6.75" customHeight="1">
      <c r="A74" s="117">
        <f>IF(B74&lt;&gt;"",COUNTIF($B$8:B74,"."),"")</f>
      </c>
      <c r="B74" s="109"/>
      <c r="V74" s="111"/>
      <c r="W74" s="111"/>
      <c r="X74" s="111"/>
      <c r="Y74" s="111"/>
      <c r="Z74" s="111"/>
      <c r="AA74" s="111"/>
      <c r="AB74" s="111"/>
      <c r="AC74" s="111"/>
      <c r="AD74" s="111"/>
      <c r="AE74" s="111"/>
      <c r="AF74" s="111"/>
      <c r="AG74" s="111"/>
      <c r="AH74" s="111"/>
      <c r="AI74" s="117"/>
      <c r="AJ74" s="120"/>
      <c r="BD74" s="111"/>
      <c r="BE74" s="111"/>
      <c r="BF74" s="111"/>
      <c r="BG74" s="111"/>
      <c r="BH74" s="111"/>
      <c r="BI74" s="111"/>
      <c r="BJ74" s="111"/>
      <c r="BK74" s="111"/>
      <c r="BL74" s="111"/>
      <c r="BM74" s="111"/>
      <c r="BN74" s="111"/>
      <c r="BO74" s="111"/>
      <c r="BP74" s="111"/>
      <c r="BQ74" s="111"/>
      <c r="BR74" s="111"/>
      <c r="BS74" s="130"/>
      <c r="BT74" s="130"/>
      <c r="BU74" s="111"/>
      <c r="BV74" s="111"/>
    </row>
    <row r="75" spans="1:74" s="110" customFormat="1" ht="15" customHeight="1">
      <c r="A75" s="117" t="s">
        <v>544</v>
      </c>
      <c r="B75" s="109"/>
      <c r="C75" s="142" t="s">
        <v>769</v>
      </c>
      <c r="V75" s="111"/>
      <c r="W75" s="111"/>
      <c r="X75" s="111"/>
      <c r="Y75" s="111"/>
      <c r="Z75" s="111"/>
      <c r="AA75" s="111"/>
      <c r="AB75" s="111"/>
      <c r="AC75" s="111"/>
      <c r="AD75" s="111"/>
      <c r="AE75" s="111"/>
      <c r="AF75" s="111"/>
      <c r="AG75" s="111"/>
      <c r="AH75" s="111"/>
      <c r="AI75" s="117"/>
      <c r="AJ75" s="120"/>
      <c r="AK75" s="142" t="s">
        <v>770</v>
      </c>
      <c r="BD75" s="111"/>
      <c r="BE75" s="111"/>
      <c r="BF75" s="111"/>
      <c r="BG75" s="111"/>
      <c r="BH75" s="111"/>
      <c r="BI75" s="111"/>
      <c r="BJ75" s="111"/>
      <c r="BK75" s="111"/>
      <c r="BL75" s="111"/>
      <c r="BM75" s="111"/>
      <c r="BN75" s="111"/>
      <c r="BO75" s="111"/>
      <c r="BP75" s="111"/>
      <c r="BQ75" s="111"/>
      <c r="BR75" s="111"/>
      <c r="BS75" s="130"/>
      <c r="BT75" s="130"/>
      <c r="BU75" s="111"/>
      <c r="BV75" s="111"/>
    </row>
    <row r="76" spans="1:74" s="110" customFormat="1" ht="21.75" customHeight="1">
      <c r="A76" s="117"/>
      <c r="B76" s="109"/>
      <c r="C76" s="151" t="s">
        <v>771</v>
      </c>
      <c r="V76" s="111"/>
      <c r="W76" s="111"/>
      <c r="X76" s="111"/>
      <c r="Y76" s="111"/>
      <c r="Z76" s="111"/>
      <c r="AA76" s="111"/>
      <c r="AB76" s="111"/>
      <c r="AC76" s="111"/>
      <c r="AD76" s="111"/>
      <c r="AE76" s="111"/>
      <c r="AF76" s="111"/>
      <c r="AG76" s="111"/>
      <c r="AH76" s="111"/>
      <c r="AI76" s="117"/>
      <c r="AJ76" s="120"/>
      <c r="AK76" s="151" t="s">
        <v>772</v>
      </c>
      <c r="BD76" s="111"/>
      <c r="BE76" s="111"/>
      <c r="BF76" s="111"/>
      <c r="BG76" s="111"/>
      <c r="BH76" s="111"/>
      <c r="BI76" s="111"/>
      <c r="BJ76" s="111"/>
      <c r="BK76" s="111"/>
      <c r="BL76" s="111"/>
      <c r="BM76" s="111"/>
      <c r="BN76" s="111"/>
      <c r="BO76" s="111"/>
      <c r="BP76" s="111"/>
      <c r="BQ76" s="111"/>
      <c r="BR76" s="111"/>
      <c r="BS76" s="130"/>
      <c r="BT76" s="130"/>
      <c r="BU76" s="111"/>
      <c r="BV76" s="111"/>
    </row>
    <row r="77" spans="1:74" s="110" customFormat="1" ht="44.25" customHeight="1">
      <c r="A77" s="117">
        <f>IF(B77&lt;&gt;"",COUNTIF($B$8:B77,"."),"")</f>
      </c>
      <c r="B77" s="109"/>
      <c r="C77" s="407" t="s">
        <v>773</v>
      </c>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117"/>
      <c r="AJ77" s="120"/>
      <c r="AK77" s="407" t="s">
        <v>774</v>
      </c>
      <c r="AL77" s="407"/>
      <c r="AM77" s="407"/>
      <c r="AN77" s="407"/>
      <c r="AO77" s="407"/>
      <c r="AP77" s="407"/>
      <c r="AQ77" s="407"/>
      <c r="AR77" s="407"/>
      <c r="AS77" s="407"/>
      <c r="AT77" s="407"/>
      <c r="AU77" s="407"/>
      <c r="AV77" s="407"/>
      <c r="AW77" s="407"/>
      <c r="AX77" s="407"/>
      <c r="AY77" s="407"/>
      <c r="AZ77" s="407"/>
      <c r="BA77" s="407"/>
      <c r="BB77" s="407"/>
      <c r="BC77" s="407"/>
      <c r="BD77" s="407"/>
      <c r="BE77" s="407"/>
      <c r="BF77" s="407"/>
      <c r="BG77" s="407"/>
      <c r="BH77" s="407"/>
      <c r="BI77" s="407"/>
      <c r="BJ77" s="407"/>
      <c r="BK77" s="407"/>
      <c r="BL77" s="407"/>
      <c r="BM77" s="407"/>
      <c r="BN77" s="407"/>
      <c r="BO77" s="407"/>
      <c r="BP77" s="407"/>
      <c r="BQ77" s="133"/>
      <c r="BR77" s="111"/>
      <c r="BS77" s="130"/>
      <c r="BT77" s="130"/>
      <c r="BU77" s="111"/>
      <c r="BV77" s="111"/>
    </row>
    <row r="78" spans="1:74" s="110" customFormat="1" ht="6" customHeight="1">
      <c r="A78" s="117">
        <f>IF(B78&lt;&gt;"",COUNTIF($B$8:B78,"."),"")</f>
      </c>
      <c r="B78" s="109"/>
      <c r="V78" s="111"/>
      <c r="W78" s="111"/>
      <c r="X78" s="111"/>
      <c r="Y78" s="111"/>
      <c r="Z78" s="111"/>
      <c r="AA78" s="111"/>
      <c r="AB78" s="111"/>
      <c r="AC78" s="111"/>
      <c r="AD78" s="111"/>
      <c r="AE78" s="111"/>
      <c r="AF78" s="111"/>
      <c r="AG78" s="111"/>
      <c r="AH78" s="111"/>
      <c r="AI78" s="117"/>
      <c r="AJ78" s="120"/>
      <c r="BD78" s="111"/>
      <c r="BE78" s="111"/>
      <c r="BF78" s="111"/>
      <c r="BG78" s="111"/>
      <c r="BH78" s="111"/>
      <c r="BI78" s="111"/>
      <c r="BJ78" s="111"/>
      <c r="BK78" s="111"/>
      <c r="BL78" s="111"/>
      <c r="BM78" s="111"/>
      <c r="BN78" s="111"/>
      <c r="BO78" s="111"/>
      <c r="BP78" s="111"/>
      <c r="BQ78" s="111"/>
      <c r="BR78" s="111"/>
      <c r="BS78" s="130"/>
      <c r="BT78" s="130"/>
      <c r="BU78" s="111"/>
      <c r="BV78" s="111"/>
    </row>
    <row r="79" spans="1:74" s="110" customFormat="1" ht="15" customHeight="1">
      <c r="A79" s="117">
        <f>IF(B79&lt;&gt;"",COUNTIF($B$8:B79,"."),"")</f>
      </c>
      <c r="B79" s="109"/>
      <c r="C79" s="152" t="s">
        <v>775</v>
      </c>
      <c r="V79" s="111"/>
      <c r="W79" s="111"/>
      <c r="X79" s="111"/>
      <c r="Y79" s="111"/>
      <c r="Z79" s="111"/>
      <c r="AA79" s="111"/>
      <c r="AB79" s="111"/>
      <c r="AC79" s="111"/>
      <c r="AD79" s="111"/>
      <c r="AE79" s="111"/>
      <c r="AF79" s="111"/>
      <c r="AG79" s="111"/>
      <c r="AH79" s="111"/>
      <c r="AI79" s="117"/>
      <c r="AJ79" s="120"/>
      <c r="AK79" s="152" t="s">
        <v>776</v>
      </c>
      <c r="BD79" s="111"/>
      <c r="BE79" s="111"/>
      <c r="BF79" s="111"/>
      <c r="BG79" s="111"/>
      <c r="BH79" s="111"/>
      <c r="BI79" s="111"/>
      <c r="BJ79" s="111"/>
      <c r="BK79" s="111"/>
      <c r="BL79" s="111"/>
      <c r="BM79" s="111"/>
      <c r="BN79" s="111"/>
      <c r="BO79" s="111"/>
      <c r="BP79" s="111"/>
      <c r="BQ79" s="111"/>
      <c r="BR79" s="111"/>
      <c r="BS79" s="130"/>
      <c r="BT79" s="130"/>
      <c r="BU79" s="111"/>
      <c r="BV79" s="111"/>
    </row>
    <row r="80" spans="1:74" s="110" customFormat="1" ht="48.75" customHeight="1">
      <c r="A80" s="117">
        <f>IF(B80&lt;&gt;"",COUNTIF($B$8:B80,"."),"")</f>
      </c>
      <c r="B80" s="109"/>
      <c r="C80" s="407" t="s">
        <v>777</v>
      </c>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117"/>
      <c r="AJ80" s="120"/>
      <c r="AK80" s="407" t="s">
        <v>778</v>
      </c>
      <c r="AL80" s="407"/>
      <c r="AM80" s="407"/>
      <c r="AN80" s="407"/>
      <c r="AO80" s="407"/>
      <c r="AP80" s="407"/>
      <c r="AQ80" s="407"/>
      <c r="AR80" s="407"/>
      <c r="AS80" s="407"/>
      <c r="AT80" s="407"/>
      <c r="AU80" s="407"/>
      <c r="AV80" s="407"/>
      <c r="AW80" s="407"/>
      <c r="AX80" s="407"/>
      <c r="AY80" s="407"/>
      <c r="AZ80" s="407"/>
      <c r="BA80" s="407"/>
      <c r="BB80" s="407"/>
      <c r="BC80" s="407"/>
      <c r="BD80" s="407"/>
      <c r="BE80" s="407"/>
      <c r="BF80" s="407"/>
      <c r="BG80" s="407"/>
      <c r="BH80" s="407"/>
      <c r="BI80" s="407"/>
      <c r="BJ80" s="407"/>
      <c r="BK80" s="407"/>
      <c r="BL80" s="407"/>
      <c r="BM80" s="407"/>
      <c r="BN80" s="407"/>
      <c r="BO80" s="407"/>
      <c r="BP80" s="407"/>
      <c r="BQ80" s="133"/>
      <c r="BR80" s="111"/>
      <c r="BS80" s="130"/>
      <c r="BT80" s="130"/>
      <c r="BU80" s="111"/>
      <c r="BV80" s="111"/>
    </row>
    <row r="81" spans="1:74" s="110" customFormat="1" ht="9" customHeight="1">
      <c r="A81" s="117">
        <f>IF(B81&lt;&gt;"",COUNTIF($B$8:B81,"."),"")</f>
      </c>
      <c r="B81" s="109"/>
      <c r="V81" s="111"/>
      <c r="W81" s="111"/>
      <c r="X81" s="111"/>
      <c r="Y81" s="111"/>
      <c r="Z81" s="111"/>
      <c r="AA81" s="111"/>
      <c r="AB81" s="111"/>
      <c r="AC81" s="111"/>
      <c r="AD81" s="111"/>
      <c r="AE81" s="111"/>
      <c r="AF81" s="111"/>
      <c r="AG81" s="111"/>
      <c r="AH81" s="111"/>
      <c r="AI81" s="117"/>
      <c r="AJ81" s="120"/>
      <c r="BD81" s="111"/>
      <c r="BE81" s="111"/>
      <c r="BF81" s="111"/>
      <c r="BG81" s="111"/>
      <c r="BH81" s="111"/>
      <c r="BI81" s="111"/>
      <c r="BJ81" s="111"/>
      <c r="BK81" s="111"/>
      <c r="BL81" s="111"/>
      <c r="BM81" s="111"/>
      <c r="BN81" s="111"/>
      <c r="BO81" s="111"/>
      <c r="BP81" s="111"/>
      <c r="BQ81" s="111"/>
      <c r="BR81" s="111"/>
      <c r="BS81" s="130"/>
      <c r="BT81" s="130"/>
      <c r="BU81" s="111"/>
      <c r="BV81" s="111"/>
    </row>
    <row r="82" spans="1:74" s="110" customFormat="1" ht="15" customHeight="1">
      <c r="A82" s="117">
        <f>IF(B82&lt;&gt;"",COUNTIF($B$8:B82,"."),"")</f>
      </c>
      <c r="B82" s="109"/>
      <c r="C82" s="151" t="s">
        <v>779</v>
      </c>
      <c r="V82" s="111"/>
      <c r="W82" s="111"/>
      <c r="X82" s="111"/>
      <c r="Y82" s="111"/>
      <c r="Z82" s="111"/>
      <c r="AA82" s="111"/>
      <c r="AB82" s="111"/>
      <c r="AC82" s="111"/>
      <c r="AD82" s="111"/>
      <c r="AE82" s="111"/>
      <c r="AF82" s="111"/>
      <c r="AG82" s="111"/>
      <c r="AH82" s="111"/>
      <c r="AI82" s="117"/>
      <c r="AJ82" s="120"/>
      <c r="AK82" s="151" t="s">
        <v>780</v>
      </c>
      <c r="BD82" s="111"/>
      <c r="BE82" s="111"/>
      <c r="BF82" s="111"/>
      <c r="BG82" s="111"/>
      <c r="BH82" s="111"/>
      <c r="BI82" s="111"/>
      <c r="BJ82" s="111"/>
      <c r="BK82" s="111"/>
      <c r="BL82" s="111"/>
      <c r="BM82" s="111"/>
      <c r="BN82" s="111"/>
      <c r="BO82" s="111"/>
      <c r="BP82" s="111"/>
      <c r="BQ82" s="111"/>
      <c r="BR82" s="111"/>
      <c r="BS82" s="130"/>
      <c r="BT82" s="130"/>
      <c r="BU82" s="111"/>
      <c r="BV82" s="111"/>
    </row>
    <row r="83" spans="1:74" s="110" customFormat="1" ht="22.5" customHeight="1">
      <c r="A83" s="117">
        <f>IF(B83&lt;&gt;"",COUNTIF($B$8:B83,"."),"")</f>
      </c>
      <c r="B83" s="109"/>
      <c r="C83" s="407" t="s">
        <v>781</v>
      </c>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117"/>
      <c r="AJ83" s="120"/>
      <c r="AK83" s="407" t="s">
        <v>782</v>
      </c>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133"/>
      <c r="BR83" s="111"/>
      <c r="BS83" s="130"/>
      <c r="BT83" s="130"/>
      <c r="BU83" s="111"/>
      <c r="BV83" s="111"/>
    </row>
    <row r="84" spans="1:74" s="110" customFormat="1" ht="8.25" customHeight="1">
      <c r="A84" s="117">
        <f>IF(B84&lt;&gt;"",COUNTIF($B$8:B84,"."),"")</f>
      </c>
      <c r="B84" s="109"/>
      <c r="V84" s="111"/>
      <c r="W84" s="111"/>
      <c r="X84" s="111"/>
      <c r="Y84" s="111"/>
      <c r="Z84" s="111"/>
      <c r="AA84" s="111"/>
      <c r="AB84" s="111"/>
      <c r="AC84" s="111"/>
      <c r="AD84" s="111"/>
      <c r="AE84" s="111"/>
      <c r="AF84" s="111"/>
      <c r="AG84" s="111"/>
      <c r="AH84" s="111"/>
      <c r="AI84" s="117"/>
      <c r="AJ84" s="120"/>
      <c r="BD84" s="111"/>
      <c r="BE84" s="111"/>
      <c r="BF84" s="111"/>
      <c r="BG84" s="111"/>
      <c r="BH84" s="111"/>
      <c r="BI84" s="111"/>
      <c r="BJ84" s="111"/>
      <c r="BK84" s="111"/>
      <c r="BL84" s="111"/>
      <c r="BM84" s="111"/>
      <c r="BN84" s="111"/>
      <c r="BO84" s="111"/>
      <c r="BP84" s="111"/>
      <c r="BQ84" s="111"/>
      <c r="BR84" s="111"/>
      <c r="BS84" s="130"/>
      <c r="BT84" s="130"/>
      <c r="BU84" s="111"/>
      <c r="BV84" s="111"/>
    </row>
    <row r="85" spans="1:37" ht="15" customHeight="1">
      <c r="A85" s="117" t="s">
        <v>545</v>
      </c>
      <c r="C85" s="142" t="s">
        <v>783</v>
      </c>
      <c r="AI85" s="117"/>
      <c r="AJ85" s="120"/>
      <c r="AK85" s="142" t="s">
        <v>784</v>
      </c>
    </row>
    <row r="86" spans="1:74" ht="49.5" customHeight="1">
      <c r="A86" s="117">
        <f>IF(B86&lt;&gt;"",COUNTIF($B$8:B86,"."),"")</f>
      </c>
      <c r="C86" s="407" t="s">
        <v>785</v>
      </c>
      <c r="D86" s="407"/>
      <c r="E86" s="407"/>
      <c r="F86" s="407"/>
      <c r="G86" s="407"/>
      <c r="H86" s="407"/>
      <c r="I86" s="407"/>
      <c r="J86" s="407"/>
      <c r="K86" s="407"/>
      <c r="L86" s="407"/>
      <c r="M86" s="407"/>
      <c r="N86" s="407"/>
      <c r="O86" s="407"/>
      <c r="P86" s="407"/>
      <c r="Q86" s="407"/>
      <c r="R86" s="407"/>
      <c r="S86" s="407"/>
      <c r="T86" s="407"/>
      <c r="U86" s="407"/>
      <c r="V86" s="407"/>
      <c r="W86" s="407"/>
      <c r="X86" s="407"/>
      <c r="Y86" s="407"/>
      <c r="Z86" s="407"/>
      <c r="AA86" s="407"/>
      <c r="AB86" s="407"/>
      <c r="AC86" s="407"/>
      <c r="AD86" s="407"/>
      <c r="AE86" s="407"/>
      <c r="AF86" s="407"/>
      <c r="AG86" s="407"/>
      <c r="AH86" s="407"/>
      <c r="AI86" s="117"/>
      <c r="AJ86" s="120"/>
      <c r="AK86" s="407" t="s">
        <v>786</v>
      </c>
      <c r="AL86" s="407"/>
      <c r="AM86" s="407"/>
      <c r="AN86" s="407"/>
      <c r="AO86" s="407"/>
      <c r="AP86" s="407"/>
      <c r="AQ86" s="407"/>
      <c r="AR86" s="407"/>
      <c r="AS86" s="407"/>
      <c r="AT86" s="407"/>
      <c r="AU86" s="407"/>
      <c r="AV86" s="407"/>
      <c r="AW86" s="407"/>
      <c r="AX86" s="407"/>
      <c r="AY86" s="407"/>
      <c r="AZ86" s="407"/>
      <c r="BA86" s="407"/>
      <c r="BB86" s="407"/>
      <c r="BC86" s="407"/>
      <c r="BD86" s="407"/>
      <c r="BE86" s="407"/>
      <c r="BF86" s="407"/>
      <c r="BG86" s="407"/>
      <c r="BH86" s="407"/>
      <c r="BI86" s="407"/>
      <c r="BJ86" s="407"/>
      <c r="BK86" s="407"/>
      <c r="BL86" s="407"/>
      <c r="BM86" s="407"/>
      <c r="BN86" s="407"/>
      <c r="BO86" s="407"/>
      <c r="BP86" s="407"/>
      <c r="BQ86" s="133"/>
      <c r="BU86" s="156"/>
      <c r="BV86" s="156"/>
    </row>
    <row r="87" spans="1:74" s="110" customFormat="1" ht="12" customHeight="1">
      <c r="A87" s="117">
        <f>IF(B87&lt;&gt;"",COUNTIF($B$8:B87,"."),"")</f>
      </c>
      <c r="B87" s="109"/>
      <c r="V87" s="111"/>
      <c r="W87" s="111"/>
      <c r="X87" s="111"/>
      <c r="Y87" s="111"/>
      <c r="Z87" s="111"/>
      <c r="AA87" s="111"/>
      <c r="AB87" s="111"/>
      <c r="AC87" s="111"/>
      <c r="AD87" s="111"/>
      <c r="AE87" s="111"/>
      <c r="AF87" s="111"/>
      <c r="AG87" s="111"/>
      <c r="AH87" s="111"/>
      <c r="AI87" s="117"/>
      <c r="AJ87" s="120"/>
      <c r="BD87" s="111"/>
      <c r="BE87" s="111"/>
      <c r="BF87" s="111"/>
      <c r="BG87" s="111"/>
      <c r="BH87" s="111"/>
      <c r="BI87" s="111"/>
      <c r="BJ87" s="111"/>
      <c r="BK87" s="111"/>
      <c r="BL87" s="111"/>
      <c r="BM87" s="111"/>
      <c r="BN87" s="111"/>
      <c r="BO87" s="111"/>
      <c r="BP87" s="111"/>
      <c r="BQ87" s="111"/>
      <c r="BR87" s="111"/>
      <c r="BS87" s="130"/>
      <c r="BT87" s="130"/>
      <c r="BU87" s="130"/>
      <c r="BV87" s="130"/>
    </row>
    <row r="88" spans="1:74" ht="15" customHeight="1">
      <c r="A88" s="117" t="s">
        <v>787</v>
      </c>
      <c r="C88" s="142" t="s">
        <v>788</v>
      </c>
      <c r="AI88" s="117"/>
      <c r="AJ88" s="120"/>
      <c r="AK88" s="142" t="s">
        <v>789</v>
      </c>
      <c r="BU88" s="156"/>
      <c r="BV88" s="156"/>
    </row>
    <row r="89" spans="1:74" ht="37.5" customHeight="1">
      <c r="A89" s="117"/>
      <c r="C89" s="407" t="s">
        <v>790</v>
      </c>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117"/>
      <c r="AJ89" s="120"/>
      <c r="AK89" s="142"/>
      <c r="BU89" s="156"/>
      <c r="BV89" s="156"/>
    </row>
    <row r="90" spans="1:74" ht="49.5" customHeight="1">
      <c r="A90" s="117">
        <f>IF(B90&lt;&gt;"",COUNTIF($B$8:B90,"."),"")</f>
      </c>
      <c r="C90" s="407" t="s">
        <v>791</v>
      </c>
      <c r="D90" s="407"/>
      <c r="E90" s="407"/>
      <c r="F90" s="407"/>
      <c r="G90" s="407"/>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117"/>
      <c r="AJ90" s="120"/>
      <c r="AK90" s="407" t="s">
        <v>792</v>
      </c>
      <c r="AL90" s="407"/>
      <c r="AM90" s="407"/>
      <c r="AN90" s="407"/>
      <c r="AO90" s="407"/>
      <c r="AP90" s="407"/>
      <c r="AQ90" s="407"/>
      <c r="AR90" s="407"/>
      <c r="AS90" s="407"/>
      <c r="AT90" s="407"/>
      <c r="AU90" s="407"/>
      <c r="AV90" s="407"/>
      <c r="AW90" s="407"/>
      <c r="AX90" s="407"/>
      <c r="AY90" s="407"/>
      <c r="AZ90" s="407"/>
      <c r="BA90" s="407"/>
      <c r="BB90" s="407"/>
      <c r="BC90" s="407"/>
      <c r="BD90" s="407"/>
      <c r="BE90" s="407"/>
      <c r="BF90" s="407"/>
      <c r="BG90" s="407"/>
      <c r="BH90" s="407"/>
      <c r="BI90" s="407"/>
      <c r="BJ90" s="407"/>
      <c r="BK90" s="407"/>
      <c r="BL90" s="407"/>
      <c r="BM90" s="407"/>
      <c r="BN90" s="407"/>
      <c r="BO90" s="407"/>
      <c r="BP90" s="407"/>
      <c r="BQ90" s="133"/>
      <c r="BU90" s="156"/>
      <c r="BV90" s="156"/>
    </row>
    <row r="91" spans="1:53" ht="12" customHeight="1">
      <c r="A91" s="117">
        <f>IF(B91&lt;&gt;"",COUNTIF($B$8:B91,"."),"")</f>
      </c>
      <c r="D91" s="157"/>
      <c r="E91" s="157"/>
      <c r="F91" s="157"/>
      <c r="G91" s="157"/>
      <c r="H91" s="157"/>
      <c r="I91" s="157"/>
      <c r="J91" s="157"/>
      <c r="K91" s="157"/>
      <c r="L91" s="157"/>
      <c r="M91" s="157"/>
      <c r="N91" s="157"/>
      <c r="O91" s="157"/>
      <c r="P91" s="157"/>
      <c r="Q91" s="157"/>
      <c r="R91" s="157"/>
      <c r="S91" s="157"/>
      <c r="AI91" s="117"/>
      <c r="AJ91" s="120"/>
      <c r="AL91" s="157"/>
      <c r="AM91" s="157"/>
      <c r="AN91" s="157"/>
      <c r="AO91" s="157"/>
      <c r="AP91" s="157"/>
      <c r="AQ91" s="157"/>
      <c r="AR91" s="157"/>
      <c r="AS91" s="157"/>
      <c r="AT91" s="157"/>
      <c r="AU91" s="157"/>
      <c r="AV91" s="157"/>
      <c r="AW91" s="157"/>
      <c r="AX91" s="157"/>
      <c r="AY91" s="157"/>
      <c r="AZ91" s="157"/>
      <c r="BA91" s="157"/>
    </row>
    <row r="92" spans="1:53" ht="15" customHeight="1">
      <c r="A92" s="117" t="s">
        <v>547</v>
      </c>
      <c r="C92" s="142" t="s">
        <v>793</v>
      </c>
      <c r="D92" s="157"/>
      <c r="E92" s="157"/>
      <c r="F92" s="157"/>
      <c r="G92" s="157"/>
      <c r="H92" s="157"/>
      <c r="I92" s="157"/>
      <c r="J92" s="157"/>
      <c r="K92" s="157"/>
      <c r="L92" s="157"/>
      <c r="M92" s="157"/>
      <c r="N92" s="157"/>
      <c r="O92" s="157"/>
      <c r="P92" s="157"/>
      <c r="Q92" s="157"/>
      <c r="R92" s="157"/>
      <c r="S92" s="157"/>
      <c r="AI92" s="117"/>
      <c r="AJ92" s="120"/>
      <c r="AK92" s="142" t="s">
        <v>794</v>
      </c>
      <c r="AL92" s="157"/>
      <c r="AM92" s="157"/>
      <c r="AN92" s="157"/>
      <c r="AO92" s="157"/>
      <c r="AP92" s="157"/>
      <c r="AQ92" s="157"/>
      <c r="AR92" s="157"/>
      <c r="AS92" s="157"/>
      <c r="AT92" s="157"/>
      <c r="AU92" s="157"/>
      <c r="AV92" s="157"/>
      <c r="AW92" s="157"/>
      <c r="AX92" s="157"/>
      <c r="AY92" s="157"/>
      <c r="AZ92" s="157"/>
      <c r="BA92" s="157"/>
    </row>
    <row r="93" spans="1:69" ht="62.25" customHeight="1">
      <c r="A93" s="117">
        <f>IF(B93&lt;&gt;"",COUNTIF($B$8:B93,"."),"")</f>
      </c>
      <c r="C93" s="407" t="s">
        <v>795</v>
      </c>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7"/>
      <c r="AF93" s="407"/>
      <c r="AG93" s="407"/>
      <c r="AH93" s="407"/>
      <c r="AI93" s="117"/>
      <c r="AJ93" s="120"/>
      <c r="AK93" s="407" t="s">
        <v>796</v>
      </c>
      <c r="AL93" s="407"/>
      <c r="AM93" s="407"/>
      <c r="AN93" s="407"/>
      <c r="AO93" s="407"/>
      <c r="AP93" s="407"/>
      <c r="AQ93" s="407"/>
      <c r="AR93" s="407"/>
      <c r="AS93" s="407"/>
      <c r="AT93" s="407"/>
      <c r="AU93" s="407"/>
      <c r="AV93" s="407"/>
      <c r="AW93" s="407"/>
      <c r="AX93" s="407"/>
      <c r="AY93" s="407"/>
      <c r="AZ93" s="407"/>
      <c r="BA93" s="407"/>
      <c r="BB93" s="407"/>
      <c r="BC93" s="407"/>
      <c r="BD93" s="407"/>
      <c r="BE93" s="407"/>
      <c r="BF93" s="407"/>
      <c r="BG93" s="407"/>
      <c r="BH93" s="407"/>
      <c r="BI93" s="407"/>
      <c r="BJ93" s="407"/>
      <c r="BK93" s="407"/>
      <c r="BL93" s="407"/>
      <c r="BM93" s="407"/>
      <c r="BN93" s="407"/>
      <c r="BO93" s="407"/>
      <c r="BP93" s="407"/>
      <c r="BQ93" s="133"/>
    </row>
    <row r="94" spans="1:69" ht="21.75" customHeight="1">
      <c r="A94" s="117">
        <f>IF(B94&lt;&gt;"",COUNTIF($B$8:B94,"."),"")</f>
      </c>
      <c r="C94" s="407" t="s">
        <v>797</v>
      </c>
      <c r="D94" s="407"/>
      <c r="E94" s="407"/>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117"/>
      <c r="AJ94" s="120"/>
      <c r="AK94" s="407" t="s">
        <v>798</v>
      </c>
      <c r="AL94" s="407"/>
      <c r="AM94" s="407"/>
      <c r="AN94" s="407"/>
      <c r="AO94" s="407"/>
      <c r="AP94" s="407"/>
      <c r="AQ94" s="407"/>
      <c r="AR94" s="407"/>
      <c r="AS94" s="407"/>
      <c r="AT94" s="407"/>
      <c r="AU94" s="407"/>
      <c r="AV94" s="407"/>
      <c r="AW94" s="407"/>
      <c r="AX94" s="407"/>
      <c r="AY94" s="407"/>
      <c r="AZ94" s="407"/>
      <c r="BA94" s="407"/>
      <c r="BB94" s="407"/>
      <c r="BC94" s="407"/>
      <c r="BD94" s="407"/>
      <c r="BE94" s="407"/>
      <c r="BF94" s="407"/>
      <c r="BG94" s="407"/>
      <c r="BH94" s="407"/>
      <c r="BI94" s="407"/>
      <c r="BJ94" s="407"/>
      <c r="BK94" s="407"/>
      <c r="BL94" s="407"/>
      <c r="BM94" s="407"/>
      <c r="BN94" s="407"/>
      <c r="BO94" s="407"/>
      <c r="BP94" s="407"/>
      <c r="BQ94" s="133"/>
    </row>
    <row r="95" spans="1:69" ht="21.75" customHeight="1">
      <c r="A95" s="117">
        <f>IF(B95&lt;&gt;"",COUNTIF($B$8:B95,"."),"")</f>
      </c>
      <c r="C95" s="407" t="s">
        <v>799</v>
      </c>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117"/>
      <c r="AJ95" s="120"/>
      <c r="AK95" s="407" t="s">
        <v>800</v>
      </c>
      <c r="AL95" s="407"/>
      <c r="AM95" s="407"/>
      <c r="AN95" s="407"/>
      <c r="AO95" s="407"/>
      <c r="AP95" s="407"/>
      <c r="AQ95" s="407"/>
      <c r="AR95" s="407"/>
      <c r="AS95" s="407"/>
      <c r="AT95" s="407"/>
      <c r="AU95" s="407"/>
      <c r="AV95" s="407"/>
      <c r="AW95" s="407"/>
      <c r="AX95" s="407"/>
      <c r="AY95" s="407"/>
      <c r="AZ95" s="407"/>
      <c r="BA95" s="407"/>
      <c r="BB95" s="407"/>
      <c r="BC95" s="407"/>
      <c r="BD95" s="407"/>
      <c r="BE95" s="407"/>
      <c r="BF95" s="407"/>
      <c r="BG95" s="407"/>
      <c r="BH95" s="407"/>
      <c r="BI95" s="407"/>
      <c r="BJ95" s="407"/>
      <c r="BK95" s="407"/>
      <c r="BL95" s="407"/>
      <c r="BM95" s="407"/>
      <c r="BN95" s="407"/>
      <c r="BO95" s="407"/>
      <c r="BP95" s="407"/>
      <c r="BQ95" s="133"/>
    </row>
    <row r="96" spans="1:69" ht="34.5" customHeight="1">
      <c r="A96" s="117">
        <f>IF(B96&lt;&gt;"",COUNTIF($B$8:B96,"."),"")</f>
      </c>
      <c r="C96" s="407" t="s">
        <v>801</v>
      </c>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117"/>
      <c r="AJ96" s="120"/>
      <c r="AK96" s="407" t="s">
        <v>802</v>
      </c>
      <c r="AL96" s="407"/>
      <c r="AM96" s="407"/>
      <c r="AN96" s="407"/>
      <c r="AO96" s="407"/>
      <c r="AP96" s="407"/>
      <c r="AQ96" s="407"/>
      <c r="AR96" s="407"/>
      <c r="AS96" s="407"/>
      <c r="AT96" s="407"/>
      <c r="AU96" s="407"/>
      <c r="AV96" s="407"/>
      <c r="AW96" s="407"/>
      <c r="AX96" s="407"/>
      <c r="AY96" s="407"/>
      <c r="AZ96" s="407"/>
      <c r="BA96" s="407"/>
      <c r="BB96" s="407"/>
      <c r="BC96" s="407"/>
      <c r="BD96" s="407"/>
      <c r="BE96" s="407"/>
      <c r="BF96" s="407"/>
      <c r="BG96" s="407"/>
      <c r="BH96" s="407"/>
      <c r="BI96" s="407"/>
      <c r="BJ96" s="407"/>
      <c r="BK96" s="407"/>
      <c r="BL96" s="407"/>
      <c r="BM96" s="407"/>
      <c r="BN96" s="407"/>
      <c r="BO96" s="407"/>
      <c r="BP96" s="407"/>
      <c r="BQ96" s="133"/>
    </row>
    <row r="97" spans="1:53" ht="12" customHeight="1">
      <c r="A97" s="117">
        <f>IF(B97&lt;&gt;"",COUNTIF($B$8:B97,"."),"")</f>
      </c>
      <c r="D97" s="157"/>
      <c r="E97" s="157"/>
      <c r="F97" s="157"/>
      <c r="G97" s="157"/>
      <c r="H97" s="157"/>
      <c r="I97" s="157"/>
      <c r="J97" s="157"/>
      <c r="K97" s="157"/>
      <c r="L97" s="157"/>
      <c r="M97" s="157"/>
      <c r="N97" s="157"/>
      <c r="O97" s="157"/>
      <c r="P97" s="157"/>
      <c r="Q97" s="157"/>
      <c r="R97" s="157"/>
      <c r="S97" s="157"/>
      <c r="AI97" s="117"/>
      <c r="AJ97" s="120"/>
      <c r="AL97" s="157"/>
      <c r="AM97" s="157"/>
      <c r="AN97" s="157"/>
      <c r="AO97" s="157"/>
      <c r="AP97" s="157"/>
      <c r="AQ97" s="157"/>
      <c r="AR97" s="157"/>
      <c r="AS97" s="157"/>
      <c r="AT97" s="157"/>
      <c r="AU97" s="157"/>
      <c r="AV97" s="157"/>
      <c r="AW97" s="157"/>
      <c r="AX97" s="157"/>
      <c r="AY97" s="157"/>
      <c r="AZ97" s="157"/>
      <c r="BA97" s="157"/>
    </row>
    <row r="98" spans="1:53" ht="15" customHeight="1">
      <c r="A98" s="117" t="s">
        <v>548</v>
      </c>
      <c r="C98" s="142" t="s">
        <v>803</v>
      </c>
      <c r="D98" s="157"/>
      <c r="E98" s="157"/>
      <c r="F98" s="157"/>
      <c r="G98" s="157"/>
      <c r="H98" s="157"/>
      <c r="I98" s="157"/>
      <c r="J98" s="157"/>
      <c r="K98" s="157"/>
      <c r="L98" s="157"/>
      <c r="M98" s="157"/>
      <c r="N98" s="157"/>
      <c r="O98" s="157"/>
      <c r="P98" s="157"/>
      <c r="Q98" s="157"/>
      <c r="R98" s="157"/>
      <c r="S98" s="157"/>
      <c r="AI98" s="117"/>
      <c r="AJ98" s="120"/>
      <c r="AK98" s="142" t="s">
        <v>804</v>
      </c>
      <c r="AL98" s="157"/>
      <c r="AM98" s="157"/>
      <c r="AN98" s="157"/>
      <c r="AO98" s="157"/>
      <c r="AP98" s="157"/>
      <c r="AQ98" s="157"/>
      <c r="AR98" s="157"/>
      <c r="AS98" s="157"/>
      <c r="AT98" s="157"/>
      <c r="AU98" s="157"/>
      <c r="AV98" s="157"/>
      <c r="AW98" s="157"/>
      <c r="AX98" s="157"/>
      <c r="AY98" s="157"/>
      <c r="AZ98" s="157"/>
      <c r="BA98" s="157"/>
    </row>
    <row r="99" spans="1:69" ht="46.5" customHeight="1">
      <c r="A99" s="117">
        <f>IF(B99&lt;&gt;"",COUNTIF($B$8:B99,"."),"")</f>
      </c>
      <c r="C99" s="407" t="s">
        <v>805</v>
      </c>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117"/>
      <c r="AJ99" s="120"/>
      <c r="AK99" s="407" t="s">
        <v>806</v>
      </c>
      <c r="AL99" s="407"/>
      <c r="AM99" s="407"/>
      <c r="AN99" s="407"/>
      <c r="AO99" s="407"/>
      <c r="AP99" s="407"/>
      <c r="AQ99" s="407"/>
      <c r="AR99" s="407"/>
      <c r="AS99" s="407"/>
      <c r="AT99" s="407"/>
      <c r="AU99" s="407"/>
      <c r="AV99" s="407"/>
      <c r="AW99" s="407"/>
      <c r="AX99" s="407"/>
      <c r="AY99" s="407"/>
      <c r="AZ99" s="407"/>
      <c r="BA99" s="407"/>
      <c r="BB99" s="407"/>
      <c r="BC99" s="407"/>
      <c r="BD99" s="407"/>
      <c r="BE99" s="407"/>
      <c r="BF99" s="407"/>
      <c r="BG99" s="407"/>
      <c r="BH99" s="407"/>
      <c r="BI99" s="407"/>
      <c r="BJ99" s="407"/>
      <c r="BK99" s="407"/>
      <c r="BL99" s="407"/>
      <c r="BM99" s="407"/>
      <c r="BN99" s="407"/>
      <c r="BO99" s="407"/>
      <c r="BP99" s="407"/>
      <c r="BQ99" s="133"/>
    </row>
    <row r="100" spans="1:69" ht="60.75" customHeight="1" hidden="1">
      <c r="A100" s="117">
        <f>IF(B100&lt;&gt;"",COUNTIF($B$8:B100,"."),"")</f>
      </c>
      <c r="C100" s="407" t="s">
        <v>807</v>
      </c>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117"/>
      <c r="AJ100" s="120"/>
      <c r="AK100" s="407" t="s">
        <v>808</v>
      </c>
      <c r="AL100" s="407"/>
      <c r="AM100" s="407"/>
      <c r="AN100" s="407"/>
      <c r="AO100" s="407"/>
      <c r="AP100" s="407"/>
      <c r="AQ100" s="407"/>
      <c r="AR100" s="407"/>
      <c r="AS100" s="407"/>
      <c r="AT100" s="407"/>
      <c r="AU100" s="407"/>
      <c r="AV100" s="407"/>
      <c r="AW100" s="407"/>
      <c r="AX100" s="407"/>
      <c r="AY100" s="407"/>
      <c r="AZ100" s="407"/>
      <c r="BA100" s="407"/>
      <c r="BB100" s="407"/>
      <c r="BC100" s="407"/>
      <c r="BD100" s="407"/>
      <c r="BE100" s="407"/>
      <c r="BF100" s="407"/>
      <c r="BG100" s="407"/>
      <c r="BH100" s="407"/>
      <c r="BI100" s="407"/>
      <c r="BJ100" s="407"/>
      <c r="BK100" s="407"/>
      <c r="BL100" s="407"/>
      <c r="BM100" s="407"/>
      <c r="BN100" s="407"/>
      <c r="BO100" s="407"/>
      <c r="BP100" s="407"/>
      <c r="BQ100" s="133"/>
    </row>
    <row r="101" spans="1:69" ht="22.5" customHeight="1">
      <c r="A101" s="117">
        <f>IF(B101&lt;&gt;"",COUNTIF($B$8:B101,"."),"")</f>
      </c>
      <c r="C101" s="412" t="s">
        <v>809</v>
      </c>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117"/>
      <c r="AJ101" s="120"/>
      <c r="AK101" s="412" t="s">
        <v>810</v>
      </c>
      <c r="AL101" s="412"/>
      <c r="AM101" s="412"/>
      <c r="AN101" s="412"/>
      <c r="AO101" s="412"/>
      <c r="AP101" s="412"/>
      <c r="AQ101" s="412"/>
      <c r="AR101" s="412"/>
      <c r="AS101" s="412"/>
      <c r="AT101" s="412"/>
      <c r="AU101" s="412"/>
      <c r="AV101" s="412"/>
      <c r="AW101" s="412"/>
      <c r="AX101" s="412"/>
      <c r="AY101" s="412"/>
      <c r="AZ101" s="412"/>
      <c r="BA101" s="412"/>
      <c r="BB101" s="412"/>
      <c r="BC101" s="412"/>
      <c r="BD101" s="412"/>
      <c r="BE101" s="412"/>
      <c r="BF101" s="412"/>
      <c r="BG101" s="412"/>
      <c r="BH101" s="412"/>
      <c r="BI101" s="412"/>
      <c r="BJ101" s="412"/>
      <c r="BK101" s="412"/>
      <c r="BL101" s="412"/>
      <c r="BM101" s="412"/>
      <c r="BN101" s="412"/>
      <c r="BO101" s="412"/>
      <c r="BP101" s="412"/>
      <c r="BQ101" s="135"/>
    </row>
    <row r="102" spans="1:53" ht="12" customHeight="1">
      <c r="A102" s="117">
        <f>IF(B102&lt;&gt;"",COUNTIF($B$8:B102,"."),"")</f>
      </c>
      <c r="C102" s="158"/>
      <c r="D102" s="157"/>
      <c r="E102" s="157"/>
      <c r="F102" s="157"/>
      <c r="G102" s="157"/>
      <c r="H102" s="157"/>
      <c r="I102" s="157"/>
      <c r="J102" s="157"/>
      <c r="K102" s="157"/>
      <c r="L102" s="157"/>
      <c r="M102" s="157"/>
      <c r="N102" s="157"/>
      <c r="O102" s="157"/>
      <c r="P102" s="157"/>
      <c r="Q102" s="157"/>
      <c r="R102" s="157"/>
      <c r="S102" s="157"/>
      <c r="AI102" s="117"/>
      <c r="AJ102" s="120"/>
      <c r="AK102" s="158"/>
      <c r="AL102" s="157"/>
      <c r="AM102" s="157"/>
      <c r="AN102" s="157"/>
      <c r="AO102" s="157"/>
      <c r="AP102" s="157"/>
      <c r="AQ102" s="157"/>
      <c r="AR102" s="157"/>
      <c r="AS102" s="157"/>
      <c r="AT102" s="157"/>
      <c r="AU102" s="157"/>
      <c r="AV102" s="157"/>
      <c r="AW102" s="157"/>
      <c r="AX102" s="157"/>
      <c r="AY102" s="157"/>
      <c r="AZ102" s="157"/>
      <c r="BA102" s="157"/>
    </row>
    <row r="103" spans="1:60" ht="15" customHeight="1">
      <c r="A103" s="117">
        <f>IF(B103&lt;&gt;"",COUNTIF($B$8:B103,"."),"")</f>
      </c>
      <c r="C103" s="154"/>
      <c r="D103" s="157"/>
      <c r="F103" s="157" t="s">
        <v>758</v>
      </c>
      <c r="G103" s="152" t="s">
        <v>811</v>
      </c>
      <c r="H103" s="157"/>
      <c r="I103" s="157"/>
      <c r="J103" s="157"/>
      <c r="K103" s="157"/>
      <c r="L103" s="157"/>
      <c r="M103" s="157"/>
      <c r="N103" s="157"/>
      <c r="O103" s="157"/>
      <c r="P103" s="157"/>
      <c r="Q103" s="157"/>
      <c r="R103" s="157"/>
      <c r="S103" s="157"/>
      <c r="Y103" s="159" t="s">
        <v>812</v>
      </c>
      <c r="Z103" s="160" t="s">
        <v>813</v>
      </c>
      <c r="AI103" s="117"/>
      <c r="AJ103" s="120"/>
      <c r="AK103" s="154"/>
      <c r="AL103" s="157"/>
      <c r="AN103" s="157" t="s">
        <v>758</v>
      </c>
      <c r="AO103" s="161" t="s">
        <v>814</v>
      </c>
      <c r="AP103" s="157"/>
      <c r="AQ103" s="157"/>
      <c r="AR103" s="157"/>
      <c r="AS103" s="157"/>
      <c r="AT103" s="157"/>
      <c r="AU103" s="157"/>
      <c r="AV103" s="157"/>
      <c r="AW103" s="157"/>
      <c r="AX103" s="157"/>
      <c r="AY103" s="157"/>
      <c r="AZ103" s="157"/>
      <c r="BA103" s="157"/>
      <c r="BG103" s="121" t="str">
        <f aca="true" t="shared" si="1" ref="BG103:BG109">Y103</f>
        <v>10 - 20</v>
      </c>
      <c r="BH103" s="161" t="s">
        <v>815</v>
      </c>
    </row>
    <row r="104" spans="1:60" ht="15" customHeight="1">
      <c r="A104" s="117">
        <f>IF(B104&lt;&gt;"",COUNTIF($B$8:B104,"."),"")</f>
      </c>
      <c r="C104" s="154"/>
      <c r="D104" s="157"/>
      <c r="F104" s="157" t="s">
        <v>758</v>
      </c>
      <c r="G104" s="152" t="s">
        <v>816</v>
      </c>
      <c r="H104" s="157"/>
      <c r="I104" s="157"/>
      <c r="J104" s="157"/>
      <c r="K104" s="157"/>
      <c r="L104" s="157"/>
      <c r="M104" s="157"/>
      <c r="N104" s="157"/>
      <c r="O104" s="157"/>
      <c r="P104" s="157"/>
      <c r="Q104" s="157"/>
      <c r="R104" s="157"/>
      <c r="S104" s="157"/>
      <c r="Y104" s="159" t="s">
        <v>817</v>
      </c>
      <c r="Z104" s="160" t="s">
        <v>813</v>
      </c>
      <c r="AI104" s="117"/>
      <c r="AJ104" s="120"/>
      <c r="AK104" s="154"/>
      <c r="AL104" s="157"/>
      <c r="AN104" s="157" t="s">
        <v>758</v>
      </c>
      <c r="AO104" s="161" t="s">
        <v>818</v>
      </c>
      <c r="AP104" s="157"/>
      <c r="AQ104" s="157"/>
      <c r="AR104" s="157"/>
      <c r="AS104" s="157"/>
      <c r="AT104" s="157"/>
      <c r="AU104" s="157"/>
      <c r="AV104" s="157"/>
      <c r="AW104" s="157"/>
      <c r="AX104" s="157"/>
      <c r="AY104" s="157"/>
      <c r="AZ104" s="157"/>
      <c r="BA104" s="157"/>
      <c r="BG104" s="121" t="str">
        <f t="shared" si="1"/>
        <v>05 - 10</v>
      </c>
      <c r="BH104" s="161" t="s">
        <v>815</v>
      </c>
    </row>
    <row r="105" spans="1:60" ht="15" customHeight="1">
      <c r="A105" s="117">
        <f>IF(B105&lt;&gt;"",COUNTIF($B$8:B105,"."),"")</f>
      </c>
      <c r="C105" s="154"/>
      <c r="D105" s="157"/>
      <c r="F105" s="157" t="s">
        <v>758</v>
      </c>
      <c r="G105" s="152" t="s">
        <v>819</v>
      </c>
      <c r="H105" s="157"/>
      <c r="I105" s="157"/>
      <c r="J105" s="157"/>
      <c r="K105" s="157"/>
      <c r="L105" s="157"/>
      <c r="M105" s="157"/>
      <c r="N105" s="157"/>
      <c r="O105" s="157"/>
      <c r="P105" s="157"/>
      <c r="Q105" s="157"/>
      <c r="R105" s="157"/>
      <c r="S105" s="157"/>
      <c r="Y105" s="159" t="s">
        <v>820</v>
      </c>
      <c r="Z105" s="160" t="s">
        <v>813</v>
      </c>
      <c r="AI105" s="117"/>
      <c r="AJ105" s="120"/>
      <c r="AK105" s="154"/>
      <c r="AL105" s="157"/>
      <c r="AN105" s="157" t="s">
        <v>758</v>
      </c>
      <c r="AO105" s="161" t="s">
        <v>821</v>
      </c>
      <c r="AP105" s="157"/>
      <c r="AQ105" s="157"/>
      <c r="AR105" s="157"/>
      <c r="AS105" s="157"/>
      <c r="AT105" s="157"/>
      <c r="AU105" s="157"/>
      <c r="AV105" s="157"/>
      <c r="AW105" s="157"/>
      <c r="AX105" s="157"/>
      <c r="AY105" s="157"/>
      <c r="AZ105" s="157"/>
      <c r="BA105" s="157"/>
      <c r="BG105" s="121" t="str">
        <f t="shared" si="1"/>
        <v>06 - 10</v>
      </c>
      <c r="BH105" s="161" t="s">
        <v>815</v>
      </c>
    </row>
    <row r="106" spans="1:60" ht="15" customHeight="1">
      <c r="A106" s="117">
        <f>IF(B106&lt;&gt;"",COUNTIF($B$8:B106,"."),"")</f>
      </c>
      <c r="C106" s="154"/>
      <c r="D106" s="157"/>
      <c r="F106" s="157" t="s">
        <v>758</v>
      </c>
      <c r="G106" s="152" t="s">
        <v>822</v>
      </c>
      <c r="H106" s="157"/>
      <c r="I106" s="157"/>
      <c r="J106" s="157"/>
      <c r="K106" s="157"/>
      <c r="L106" s="157"/>
      <c r="M106" s="157"/>
      <c r="N106" s="157"/>
      <c r="O106" s="157"/>
      <c r="P106" s="157"/>
      <c r="Q106" s="157"/>
      <c r="R106" s="157"/>
      <c r="S106" s="157"/>
      <c r="Y106" s="159" t="s">
        <v>823</v>
      </c>
      <c r="Z106" s="160" t="s">
        <v>813</v>
      </c>
      <c r="AI106" s="117"/>
      <c r="AJ106" s="120"/>
      <c r="AK106" s="154"/>
      <c r="AL106" s="157"/>
      <c r="AN106" s="157" t="s">
        <v>758</v>
      </c>
      <c r="AO106" s="161" t="s">
        <v>824</v>
      </c>
      <c r="AP106" s="157"/>
      <c r="AQ106" s="157"/>
      <c r="AR106" s="157"/>
      <c r="AS106" s="157"/>
      <c r="AT106" s="157"/>
      <c r="AU106" s="157"/>
      <c r="AV106" s="157"/>
      <c r="AW106" s="157"/>
      <c r="AX106" s="157"/>
      <c r="AY106" s="157"/>
      <c r="AZ106" s="157"/>
      <c r="BA106" s="157"/>
      <c r="BG106" s="121" t="str">
        <f t="shared" si="1"/>
        <v>03 - 05</v>
      </c>
      <c r="BH106" s="161" t="s">
        <v>815</v>
      </c>
    </row>
    <row r="107" spans="1:60" ht="15" customHeight="1" hidden="1">
      <c r="A107" s="117">
        <f>IF(B107&lt;&gt;"",COUNTIF($B$8:B107,"."),"")</f>
      </c>
      <c r="C107" s="154"/>
      <c r="D107" s="157"/>
      <c r="F107" s="157" t="s">
        <v>758</v>
      </c>
      <c r="G107" s="152" t="s">
        <v>825</v>
      </c>
      <c r="H107" s="157"/>
      <c r="I107" s="157"/>
      <c r="J107" s="157"/>
      <c r="K107" s="157"/>
      <c r="L107" s="157"/>
      <c r="M107" s="157"/>
      <c r="N107" s="157"/>
      <c r="O107" s="157"/>
      <c r="P107" s="157"/>
      <c r="Q107" s="157"/>
      <c r="R107" s="157"/>
      <c r="S107" s="157"/>
      <c r="Y107" s="159" t="s">
        <v>697</v>
      </c>
      <c r="Z107" s="160" t="s">
        <v>813</v>
      </c>
      <c r="AI107" s="117"/>
      <c r="AJ107" s="120"/>
      <c r="AK107" s="154"/>
      <c r="AL107" s="157"/>
      <c r="AN107" s="157" t="s">
        <v>758</v>
      </c>
      <c r="AO107" s="161" t="s">
        <v>826</v>
      </c>
      <c r="AP107" s="157"/>
      <c r="AQ107" s="157"/>
      <c r="AR107" s="157"/>
      <c r="AS107" s="157"/>
      <c r="AT107" s="157"/>
      <c r="AU107" s="157"/>
      <c r="AV107" s="157"/>
      <c r="AW107" s="157"/>
      <c r="AX107" s="157"/>
      <c r="AY107" s="157"/>
      <c r="AZ107" s="157"/>
      <c r="BA107" s="157"/>
      <c r="BG107" s="121" t="str">
        <f t="shared" si="1"/>
        <v>10</v>
      </c>
      <c r="BH107" s="161" t="s">
        <v>815</v>
      </c>
    </row>
    <row r="108" spans="1:60" ht="15" customHeight="1" hidden="1">
      <c r="A108" s="117">
        <f>IF(B108&lt;&gt;"",COUNTIF($B$8:B108,"."),"")</f>
      </c>
      <c r="C108" s="154"/>
      <c r="D108" s="157"/>
      <c r="F108" s="157" t="s">
        <v>758</v>
      </c>
      <c r="G108" s="152" t="s">
        <v>827</v>
      </c>
      <c r="H108" s="157"/>
      <c r="I108" s="157"/>
      <c r="J108" s="157"/>
      <c r="K108" s="157"/>
      <c r="L108" s="157"/>
      <c r="M108" s="157"/>
      <c r="N108" s="157"/>
      <c r="O108" s="157"/>
      <c r="P108" s="157"/>
      <c r="Q108" s="157"/>
      <c r="R108" s="157"/>
      <c r="S108" s="157"/>
      <c r="Y108" s="159" t="s">
        <v>671</v>
      </c>
      <c r="Z108" s="160" t="s">
        <v>813</v>
      </c>
      <c r="AI108" s="117"/>
      <c r="AJ108" s="120"/>
      <c r="AK108" s="154"/>
      <c r="AL108" s="157"/>
      <c r="AN108" s="157" t="s">
        <v>758</v>
      </c>
      <c r="AO108" s="161" t="s">
        <v>828</v>
      </c>
      <c r="AP108" s="157"/>
      <c r="AQ108" s="157"/>
      <c r="AR108" s="157"/>
      <c r="AS108" s="157"/>
      <c r="AT108" s="157"/>
      <c r="AU108" s="157"/>
      <c r="AV108" s="157"/>
      <c r="AW108" s="157"/>
      <c r="AX108" s="157"/>
      <c r="AY108" s="157"/>
      <c r="AZ108" s="157"/>
      <c r="BA108" s="157"/>
      <c r="BG108" s="121" t="str">
        <f t="shared" si="1"/>
        <v>50</v>
      </c>
      <c r="BH108" s="161" t="s">
        <v>815</v>
      </c>
    </row>
    <row r="109" spans="1:60" ht="15" customHeight="1" hidden="1">
      <c r="A109" s="117">
        <f>IF(B109&lt;&gt;"",COUNTIF($B$8:B109,"."),"")</f>
      </c>
      <c r="C109" s="154"/>
      <c r="D109" s="157"/>
      <c r="F109" s="157" t="s">
        <v>758</v>
      </c>
      <c r="G109" s="152" t="s">
        <v>829</v>
      </c>
      <c r="H109" s="157"/>
      <c r="I109" s="157"/>
      <c r="J109" s="157"/>
      <c r="K109" s="157"/>
      <c r="L109" s="157"/>
      <c r="M109" s="157"/>
      <c r="N109" s="157"/>
      <c r="O109" s="157"/>
      <c r="P109" s="157"/>
      <c r="Q109" s="157"/>
      <c r="R109" s="157"/>
      <c r="S109" s="157"/>
      <c r="Y109" s="159" t="s">
        <v>697</v>
      </c>
      <c r="Z109" s="160" t="s">
        <v>813</v>
      </c>
      <c r="AI109" s="117"/>
      <c r="AJ109" s="120"/>
      <c r="AK109" s="154"/>
      <c r="AL109" s="157"/>
      <c r="AN109" s="157" t="s">
        <v>758</v>
      </c>
      <c r="AO109" s="161" t="s">
        <v>830</v>
      </c>
      <c r="AP109" s="157"/>
      <c r="AQ109" s="157"/>
      <c r="AR109" s="157"/>
      <c r="AS109" s="157"/>
      <c r="AT109" s="157"/>
      <c r="AU109" s="157"/>
      <c r="AV109" s="157"/>
      <c r="AW109" s="157"/>
      <c r="AX109" s="157"/>
      <c r="AY109" s="157"/>
      <c r="AZ109" s="157"/>
      <c r="BA109" s="157"/>
      <c r="BG109" s="121" t="str">
        <f t="shared" si="1"/>
        <v>10</v>
      </c>
      <c r="BH109" s="161" t="s">
        <v>815</v>
      </c>
    </row>
    <row r="110" spans="1:53" ht="12" customHeight="1" hidden="1">
      <c r="A110" s="117">
        <f>IF(B110&lt;&gt;"",COUNTIF($B$8:B110,"."),"")</f>
      </c>
      <c r="D110" s="157"/>
      <c r="E110" s="157"/>
      <c r="F110" s="157"/>
      <c r="G110" s="157"/>
      <c r="H110" s="157"/>
      <c r="I110" s="157"/>
      <c r="J110" s="157"/>
      <c r="K110" s="157"/>
      <c r="L110" s="157"/>
      <c r="M110" s="157"/>
      <c r="N110" s="157"/>
      <c r="O110" s="157"/>
      <c r="P110" s="157"/>
      <c r="Q110" s="157"/>
      <c r="R110" s="157"/>
      <c r="S110" s="157"/>
      <c r="AI110" s="117"/>
      <c r="AJ110" s="120"/>
      <c r="AL110" s="157"/>
      <c r="AM110" s="157"/>
      <c r="AN110" s="157"/>
      <c r="AO110" s="157"/>
      <c r="AP110" s="157"/>
      <c r="AQ110" s="157"/>
      <c r="AR110" s="157"/>
      <c r="AS110" s="157"/>
      <c r="AT110" s="157"/>
      <c r="AU110" s="157"/>
      <c r="AV110" s="157"/>
      <c r="AW110" s="157"/>
      <c r="AX110" s="157"/>
      <c r="AY110" s="157"/>
      <c r="AZ110" s="157"/>
      <c r="BA110" s="157"/>
    </row>
    <row r="111" spans="1:69" ht="39.75" customHeight="1" hidden="1">
      <c r="A111" s="117">
        <f>IF(B111&lt;&gt;"",COUNTIF($B$8:B111,"."),"")</f>
      </c>
      <c r="C111" s="407" t="s">
        <v>831</v>
      </c>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07"/>
      <c r="AE111" s="407"/>
      <c r="AF111" s="407"/>
      <c r="AG111" s="407"/>
      <c r="AH111" s="407"/>
      <c r="AI111" s="117"/>
      <c r="AJ111" s="120"/>
      <c r="AK111" s="407" t="s">
        <v>832</v>
      </c>
      <c r="AL111" s="407"/>
      <c r="AM111" s="407"/>
      <c r="AN111" s="407"/>
      <c r="AO111" s="407"/>
      <c r="AP111" s="407"/>
      <c r="AQ111" s="407"/>
      <c r="AR111" s="407"/>
      <c r="AS111" s="407"/>
      <c r="AT111" s="407"/>
      <c r="AU111" s="407"/>
      <c r="AV111" s="407"/>
      <c r="AW111" s="407"/>
      <c r="AX111" s="407"/>
      <c r="AY111" s="407"/>
      <c r="AZ111" s="407"/>
      <c r="BA111" s="407"/>
      <c r="BB111" s="407"/>
      <c r="BC111" s="407"/>
      <c r="BD111" s="407"/>
      <c r="BE111" s="407"/>
      <c r="BF111" s="407"/>
      <c r="BG111" s="407"/>
      <c r="BH111" s="407"/>
      <c r="BI111" s="407"/>
      <c r="BJ111" s="407"/>
      <c r="BK111" s="407"/>
      <c r="BL111" s="407"/>
      <c r="BM111" s="407"/>
      <c r="BN111" s="407"/>
      <c r="BO111" s="407"/>
      <c r="BP111" s="407"/>
      <c r="BQ111" s="133"/>
    </row>
    <row r="112" spans="1:53" ht="12" customHeight="1" hidden="1">
      <c r="A112" s="117">
        <f>IF(B112&lt;&gt;"",COUNTIF($B$8:B112,"."),"")</f>
      </c>
      <c r="D112" s="157"/>
      <c r="E112" s="157"/>
      <c r="F112" s="157"/>
      <c r="G112" s="157"/>
      <c r="H112" s="157"/>
      <c r="I112" s="157"/>
      <c r="J112" s="157"/>
      <c r="K112" s="157"/>
      <c r="L112" s="157"/>
      <c r="M112" s="157"/>
      <c r="N112" s="157"/>
      <c r="O112" s="157"/>
      <c r="P112" s="157"/>
      <c r="Q112" s="157"/>
      <c r="R112" s="157"/>
      <c r="S112" s="157"/>
      <c r="AI112" s="117"/>
      <c r="AJ112" s="120"/>
      <c r="AL112" s="157"/>
      <c r="AM112" s="157"/>
      <c r="AN112" s="157"/>
      <c r="AO112" s="157"/>
      <c r="AP112" s="157"/>
      <c r="AQ112" s="157"/>
      <c r="AR112" s="157"/>
      <c r="AS112" s="157"/>
      <c r="AT112" s="157"/>
      <c r="AU112" s="157"/>
      <c r="AV112" s="157"/>
      <c r="AW112" s="157"/>
      <c r="AX112" s="157"/>
      <c r="AY112" s="157"/>
      <c r="AZ112" s="157"/>
      <c r="BA112" s="157"/>
    </row>
    <row r="113" spans="1:53" ht="15" customHeight="1" hidden="1">
      <c r="A113" s="117" t="s">
        <v>549</v>
      </c>
      <c r="C113" s="142" t="s">
        <v>833</v>
      </c>
      <c r="D113" s="157"/>
      <c r="E113" s="157"/>
      <c r="F113" s="157"/>
      <c r="G113" s="157"/>
      <c r="H113" s="157"/>
      <c r="I113" s="157"/>
      <c r="J113" s="157"/>
      <c r="K113" s="157"/>
      <c r="L113" s="157"/>
      <c r="M113" s="157"/>
      <c r="N113" s="157"/>
      <c r="O113" s="157"/>
      <c r="P113" s="157"/>
      <c r="Q113" s="157"/>
      <c r="R113" s="157"/>
      <c r="S113" s="157"/>
      <c r="AI113" s="117"/>
      <c r="AJ113" s="120"/>
      <c r="AK113" s="142" t="s">
        <v>834</v>
      </c>
      <c r="AL113" s="157"/>
      <c r="AM113" s="157"/>
      <c r="AN113" s="157"/>
      <c r="AO113" s="157"/>
      <c r="AP113" s="157"/>
      <c r="AQ113" s="157"/>
      <c r="AR113" s="157"/>
      <c r="AS113" s="157"/>
      <c r="AT113" s="157"/>
      <c r="AU113" s="157"/>
      <c r="AV113" s="157"/>
      <c r="AW113" s="157"/>
      <c r="AX113" s="157"/>
      <c r="AY113" s="157"/>
      <c r="AZ113" s="157"/>
      <c r="BA113" s="157"/>
    </row>
    <row r="114" spans="1:68" ht="36.75" customHeight="1" hidden="1">
      <c r="A114" s="117">
        <f>IF(B114&lt;&gt;"",COUNTIF($B$8:B114,"."),"")</f>
      </c>
      <c r="C114" s="407" t="s">
        <v>835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07"/>
      <c r="AE114" s="407"/>
      <c r="AF114" s="407"/>
      <c r="AG114" s="407"/>
      <c r="AH114" s="407"/>
      <c r="AI114" s="117"/>
      <c r="AJ114" s="120"/>
      <c r="AK114" s="407" t="s">
        <v>836</v>
      </c>
      <c r="AL114" s="407"/>
      <c r="AM114" s="407"/>
      <c r="AN114" s="407"/>
      <c r="AO114" s="407"/>
      <c r="AP114" s="407"/>
      <c r="AQ114" s="407"/>
      <c r="AR114" s="407"/>
      <c r="AS114" s="407"/>
      <c r="AT114" s="407"/>
      <c r="AU114" s="407"/>
      <c r="AV114" s="407"/>
      <c r="AW114" s="407"/>
      <c r="AX114" s="407"/>
      <c r="AY114" s="407"/>
      <c r="AZ114" s="407"/>
      <c r="BA114" s="407"/>
      <c r="BB114" s="407"/>
      <c r="BC114" s="407"/>
      <c r="BD114" s="407"/>
      <c r="BE114" s="407"/>
      <c r="BF114" s="407"/>
      <c r="BG114" s="407"/>
      <c r="BH114" s="407"/>
      <c r="BI114" s="407"/>
      <c r="BJ114" s="407"/>
      <c r="BK114" s="407"/>
      <c r="BL114" s="407"/>
      <c r="BM114" s="407"/>
      <c r="BN114" s="407"/>
      <c r="BO114" s="407"/>
      <c r="BP114" s="407"/>
    </row>
    <row r="115" spans="1:68" ht="22.5" customHeight="1" hidden="1">
      <c r="A115" s="117">
        <f>IF(B115&lt;&gt;"",COUNTIF($B$8:B115,"."),"")</f>
      </c>
      <c r="C115" s="407" t="s">
        <v>837</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07"/>
      <c r="AD115" s="407"/>
      <c r="AE115" s="407"/>
      <c r="AF115" s="407"/>
      <c r="AG115" s="407"/>
      <c r="AH115" s="407"/>
      <c r="AI115" s="117"/>
      <c r="AJ115" s="120"/>
      <c r="AK115" s="407" t="s">
        <v>838</v>
      </c>
      <c r="AL115" s="407"/>
      <c r="AM115" s="407"/>
      <c r="AN115" s="407"/>
      <c r="AO115" s="407"/>
      <c r="AP115" s="407"/>
      <c r="AQ115" s="407"/>
      <c r="AR115" s="407"/>
      <c r="AS115" s="407"/>
      <c r="AT115" s="407"/>
      <c r="AU115" s="407"/>
      <c r="AV115" s="407"/>
      <c r="AW115" s="407"/>
      <c r="AX115" s="407"/>
      <c r="AY115" s="407"/>
      <c r="AZ115" s="407"/>
      <c r="BA115" s="407"/>
      <c r="BB115" s="407"/>
      <c r="BC115" s="407"/>
      <c r="BD115" s="407"/>
      <c r="BE115" s="407"/>
      <c r="BF115" s="407"/>
      <c r="BG115" s="407"/>
      <c r="BH115" s="407"/>
      <c r="BI115" s="407"/>
      <c r="BJ115" s="407"/>
      <c r="BK115" s="407"/>
      <c r="BL115" s="407"/>
      <c r="BM115" s="407"/>
      <c r="BN115" s="407"/>
      <c r="BO115" s="407"/>
      <c r="BP115" s="407"/>
    </row>
    <row r="116" spans="1:53" ht="12" customHeight="1" hidden="1">
      <c r="A116" s="117">
        <f>IF(B116&lt;&gt;"",COUNTIF($B$8:B116,"."),"")</f>
      </c>
      <c r="D116" s="157"/>
      <c r="E116" s="157"/>
      <c r="F116" s="157"/>
      <c r="G116" s="157"/>
      <c r="H116" s="157"/>
      <c r="I116" s="157"/>
      <c r="J116" s="157"/>
      <c r="K116" s="157"/>
      <c r="L116" s="157"/>
      <c r="M116" s="157"/>
      <c r="N116" s="157"/>
      <c r="O116" s="157"/>
      <c r="P116" s="157"/>
      <c r="Q116" s="157"/>
      <c r="R116" s="157"/>
      <c r="S116" s="157"/>
      <c r="AI116" s="117"/>
      <c r="AJ116" s="120"/>
      <c r="AL116" s="157"/>
      <c r="AM116" s="157"/>
      <c r="AN116" s="157"/>
      <c r="AO116" s="157"/>
      <c r="AP116" s="157"/>
      <c r="AQ116" s="157"/>
      <c r="AR116" s="157"/>
      <c r="AS116" s="157"/>
      <c r="AT116" s="157"/>
      <c r="AU116" s="157"/>
      <c r="AV116" s="157"/>
      <c r="AW116" s="157"/>
      <c r="AX116" s="157"/>
      <c r="AY116" s="157"/>
      <c r="AZ116" s="157"/>
      <c r="BA116" s="157"/>
    </row>
    <row r="117" spans="1:53" ht="15" customHeight="1" hidden="1">
      <c r="A117" s="117" t="s">
        <v>549</v>
      </c>
      <c r="C117" s="142" t="s">
        <v>839</v>
      </c>
      <c r="D117" s="157"/>
      <c r="E117" s="157"/>
      <c r="F117" s="157"/>
      <c r="G117" s="157"/>
      <c r="H117" s="157"/>
      <c r="I117" s="157"/>
      <c r="J117" s="157"/>
      <c r="K117" s="157"/>
      <c r="L117" s="157"/>
      <c r="M117" s="157"/>
      <c r="N117" s="157"/>
      <c r="O117" s="157"/>
      <c r="P117" s="157"/>
      <c r="Q117" s="157"/>
      <c r="R117" s="157"/>
      <c r="S117" s="157"/>
      <c r="AI117" s="117"/>
      <c r="AJ117" s="120"/>
      <c r="AK117" s="142" t="s">
        <v>840</v>
      </c>
      <c r="AL117" s="157"/>
      <c r="AM117" s="157"/>
      <c r="AN117" s="157"/>
      <c r="AO117" s="157"/>
      <c r="AP117" s="157"/>
      <c r="AQ117" s="157"/>
      <c r="AR117" s="157"/>
      <c r="AS117" s="157"/>
      <c r="AT117" s="157"/>
      <c r="AU117" s="157"/>
      <c r="AV117" s="157"/>
      <c r="AW117" s="157"/>
      <c r="AX117" s="157"/>
      <c r="AY117" s="157"/>
      <c r="AZ117" s="157"/>
      <c r="BA117" s="157"/>
    </row>
    <row r="118" spans="1:69" ht="60" customHeight="1" hidden="1">
      <c r="A118" s="117">
        <f>IF(B118&lt;&gt;"",COUNTIF($B$8:B118,"."),"")</f>
      </c>
      <c r="C118" s="407" t="s">
        <v>841</v>
      </c>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07"/>
      <c r="AA118" s="407"/>
      <c r="AB118" s="407"/>
      <c r="AC118" s="407"/>
      <c r="AD118" s="407"/>
      <c r="AE118" s="407"/>
      <c r="AF118" s="407"/>
      <c r="AG118" s="407"/>
      <c r="AH118" s="407"/>
      <c r="AI118" s="117"/>
      <c r="AJ118" s="120"/>
      <c r="AK118" s="407" t="s">
        <v>842</v>
      </c>
      <c r="AL118" s="407"/>
      <c r="AM118" s="407"/>
      <c r="AN118" s="407"/>
      <c r="AO118" s="407"/>
      <c r="AP118" s="407"/>
      <c r="AQ118" s="407"/>
      <c r="AR118" s="407"/>
      <c r="AS118" s="407"/>
      <c r="AT118" s="407"/>
      <c r="AU118" s="407"/>
      <c r="AV118" s="407"/>
      <c r="AW118" s="407"/>
      <c r="AX118" s="407"/>
      <c r="AY118" s="407"/>
      <c r="AZ118" s="407"/>
      <c r="BA118" s="407"/>
      <c r="BB118" s="407"/>
      <c r="BC118" s="407"/>
      <c r="BD118" s="407"/>
      <c r="BE118" s="407"/>
      <c r="BF118" s="407"/>
      <c r="BG118" s="407"/>
      <c r="BH118" s="407"/>
      <c r="BI118" s="407"/>
      <c r="BJ118" s="407"/>
      <c r="BK118" s="407"/>
      <c r="BL118" s="407"/>
      <c r="BM118" s="407"/>
      <c r="BN118" s="407"/>
      <c r="BO118" s="407"/>
      <c r="BP118" s="407"/>
      <c r="BQ118" s="133"/>
    </row>
    <row r="119" spans="1:69" ht="59.25" customHeight="1" hidden="1">
      <c r="A119" s="117">
        <f>IF(B119&lt;&gt;"",COUNTIF($B$8:B119,"."),"")</f>
      </c>
      <c r="C119" s="407" t="s">
        <v>843</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c r="AH119" s="407"/>
      <c r="AI119" s="117"/>
      <c r="AJ119" s="120"/>
      <c r="AK119" s="407" t="s">
        <v>844</v>
      </c>
      <c r="AL119" s="407"/>
      <c r="AM119" s="407"/>
      <c r="AN119" s="407"/>
      <c r="AO119" s="407"/>
      <c r="AP119" s="407"/>
      <c r="AQ119" s="407"/>
      <c r="AR119" s="407"/>
      <c r="AS119" s="407"/>
      <c r="AT119" s="407"/>
      <c r="AU119" s="407"/>
      <c r="AV119" s="407"/>
      <c r="AW119" s="407"/>
      <c r="AX119" s="407"/>
      <c r="AY119" s="407"/>
      <c r="AZ119" s="407"/>
      <c r="BA119" s="407"/>
      <c r="BB119" s="407"/>
      <c r="BC119" s="407"/>
      <c r="BD119" s="407"/>
      <c r="BE119" s="407"/>
      <c r="BF119" s="407"/>
      <c r="BG119" s="407"/>
      <c r="BH119" s="407"/>
      <c r="BI119" s="407"/>
      <c r="BJ119" s="407"/>
      <c r="BK119" s="407"/>
      <c r="BL119" s="407"/>
      <c r="BM119" s="407"/>
      <c r="BN119" s="407"/>
      <c r="BO119" s="407"/>
      <c r="BP119" s="407"/>
      <c r="BQ119" s="133"/>
    </row>
    <row r="120" spans="1:69" ht="59.25" customHeight="1" hidden="1">
      <c r="A120" s="117">
        <f>IF(B120&lt;&gt;"",COUNTIF($B$8:B120,"."),"")</f>
      </c>
      <c r="C120" s="407" t="s">
        <v>845</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117"/>
      <c r="AJ120" s="120"/>
      <c r="AK120" s="407" t="s">
        <v>846</v>
      </c>
      <c r="AL120" s="407"/>
      <c r="AM120" s="407"/>
      <c r="AN120" s="407"/>
      <c r="AO120" s="407"/>
      <c r="AP120" s="407"/>
      <c r="AQ120" s="407"/>
      <c r="AR120" s="407"/>
      <c r="AS120" s="407"/>
      <c r="AT120" s="407"/>
      <c r="AU120" s="407"/>
      <c r="AV120" s="407"/>
      <c r="AW120" s="407"/>
      <c r="AX120" s="407"/>
      <c r="AY120" s="407"/>
      <c r="AZ120" s="407"/>
      <c r="BA120" s="407"/>
      <c r="BB120" s="407"/>
      <c r="BC120" s="407"/>
      <c r="BD120" s="407"/>
      <c r="BE120" s="407"/>
      <c r="BF120" s="407"/>
      <c r="BG120" s="407"/>
      <c r="BH120" s="407"/>
      <c r="BI120" s="407"/>
      <c r="BJ120" s="407"/>
      <c r="BK120" s="407"/>
      <c r="BL120" s="407"/>
      <c r="BM120" s="407"/>
      <c r="BN120" s="407"/>
      <c r="BO120" s="407"/>
      <c r="BP120" s="407"/>
      <c r="BQ120" s="133"/>
    </row>
    <row r="121" spans="1:69" ht="44.25" customHeight="1" hidden="1">
      <c r="A121" s="117">
        <f>IF(B121&lt;&gt;"",COUNTIF($B$8:B121,"."),"")</f>
      </c>
      <c r="C121" s="407" t="s">
        <v>847</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07"/>
      <c r="AE121" s="407"/>
      <c r="AF121" s="407"/>
      <c r="AG121" s="407"/>
      <c r="AH121" s="407"/>
      <c r="AI121" s="117"/>
      <c r="AJ121" s="120"/>
      <c r="AK121" s="407" t="s">
        <v>848</v>
      </c>
      <c r="AL121" s="407"/>
      <c r="AM121" s="407"/>
      <c r="AN121" s="407"/>
      <c r="AO121" s="407"/>
      <c r="AP121" s="407"/>
      <c r="AQ121" s="407"/>
      <c r="AR121" s="407"/>
      <c r="AS121" s="407"/>
      <c r="AT121" s="407"/>
      <c r="AU121" s="407"/>
      <c r="AV121" s="407"/>
      <c r="AW121" s="407"/>
      <c r="AX121" s="407"/>
      <c r="AY121" s="407"/>
      <c r="AZ121" s="407"/>
      <c r="BA121" s="407"/>
      <c r="BB121" s="407"/>
      <c r="BC121" s="407"/>
      <c r="BD121" s="407"/>
      <c r="BE121" s="407"/>
      <c r="BF121" s="407"/>
      <c r="BG121" s="407"/>
      <c r="BH121" s="407"/>
      <c r="BI121" s="407"/>
      <c r="BJ121" s="407"/>
      <c r="BK121" s="407"/>
      <c r="BL121" s="407"/>
      <c r="BM121" s="407"/>
      <c r="BN121" s="407"/>
      <c r="BO121" s="407"/>
      <c r="BP121" s="407"/>
      <c r="BQ121" s="133"/>
    </row>
    <row r="122" spans="1:69" ht="31.5" customHeight="1" hidden="1">
      <c r="A122" s="117">
        <f>IF(B122&lt;&gt;"",COUNTIF($B$8:B122,"."),"")</f>
      </c>
      <c r="C122" s="162" t="s">
        <v>758</v>
      </c>
      <c r="D122" s="407" t="s">
        <v>849</v>
      </c>
      <c r="E122" s="407"/>
      <c r="F122" s="407"/>
      <c r="G122" s="407"/>
      <c r="H122" s="407"/>
      <c r="I122" s="407"/>
      <c r="J122" s="407"/>
      <c r="K122" s="407"/>
      <c r="L122" s="407"/>
      <c r="M122" s="407"/>
      <c r="N122" s="407"/>
      <c r="O122" s="407"/>
      <c r="P122" s="407"/>
      <c r="Q122" s="407"/>
      <c r="R122" s="407"/>
      <c r="S122" s="407"/>
      <c r="T122" s="407"/>
      <c r="U122" s="407"/>
      <c r="V122" s="407"/>
      <c r="W122" s="407"/>
      <c r="X122" s="407"/>
      <c r="Y122" s="407"/>
      <c r="Z122" s="407"/>
      <c r="AA122" s="407"/>
      <c r="AB122" s="407"/>
      <c r="AC122" s="407"/>
      <c r="AD122" s="407"/>
      <c r="AE122" s="407"/>
      <c r="AF122" s="407"/>
      <c r="AG122" s="407"/>
      <c r="AH122" s="407"/>
      <c r="AI122" s="117"/>
      <c r="AJ122" s="120"/>
      <c r="AK122" s="162" t="s">
        <v>758</v>
      </c>
      <c r="AL122" s="407" t="s">
        <v>850</v>
      </c>
      <c r="AM122" s="407"/>
      <c r="AN122" s="407"/>
      <c r="AO122" s="407"/>
      <c r="AP122" s="407"/>
      <c r="AQ122" s="407"/>
      <c r="AR122" s="407"/>
      <c r="AS122" s="407"/>
      <c r="AT122" s="407"/>
      <c r="AU122" s="407"/>
      <c r="AV122" s="407"/>
      <c r="AW122" s="407"/>
      <c r="AX122" s="407"/>
      <c r="AY122" s="407"/>
      <c r="AZ122" s="407"/>
      <c r="BA122" s="407"/>
      <c r="BB122" s="407"/>
      <c r="BC122" s="407"/>
      <c r="BD122" s="407"/>
      <c r="BE122" s="407"/>
      <c r="BF122" s="407"/>
      <c r="BG122" s="407"/>
      <c r="BH122" s="407"/>
      <c r="BI122" s="407"/>
      <c r="BJ122" s="407"/>
      <c r="BK122" s="407"/>
      <c r="BL122" s="407"/>
      <c r="BM122" s="407"/>
      <c r="BN122" s="407"/>
      <c r="BO122" s="407"/>
      <c r="BP122" s="407"/>
      <c r="BQ122" s="133"/>
    </row>
    <row r="123" spans="1:69" ht="31.5" customHeight="1" hidden="1">
      <c r="A123" s="117">
        <f>IF(B123&lt;&gt;"",COUNTIF($B$8:B123,"."),"")</f>
      </c>
      <c r="C123" s="162" t="s">
        <v>758</v>
      </c>
      <c r="D123" s="407" t="s">
        <v>851</v>
      </c>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c r="AC123" s="407"/>
      <c r="AD123" s="407"/>
      <c r="AE123" s="407"/>
      <c r="AF123" s="407"/>
      <c r="AG123" s="407"/>
      <c r="AH123" s="407"/>
      <c r="AI123" s="117"/>
      <c r="AJ123" s="120"/>
      <c r="AK123" s="162" t="s">
        <v>758</v>
      </c>
      <c r="AL123" s="407" t="s">
        <v>850</v>
      </c>
      <c r="AM123" s="407"/>
      <c r="AN123" s="407"/>
      <c r="AO123" s="407"/>
      <c r="AP123" s="407"/>
      <c r="AQ123" s="407"/>
      <c r="AR123" s="407"/>
      <c r="AS123" s="407"/>
      <c r="AT123" s="407"/>
      <c r="AU123" s="407"/>
      <c r="AV123" s="407"/>
      <c r="AW123" s="407"/>
      <c r="AX123" s="407"/>
      <c r="AY123" s="407"/>
      <c r="AZ123" s="407"/>
      <c r="BA123" s="407"/>
      <c r="BB123" s="407"/>
      <c r="BC123" s="407"/>
      <c r="BD123" s="407"/>
      <c r="BE123" s="407"/>
      <c r="BF123" s="407"/>
      <c r="BG123" s="407"/>
      <c r="BH123" s="407"/>
      <c r="BI123" s="407"/>
      <c r="BJ123" s="407"/>
      <c r="BK123" s="407"/>
      <c r="BL123" s="407"/>
      <c r="BM123" s="407"/>
      <c r="BN123" s="407"/>
      <c r="BO123" s="407"/>
      <c r="BP123" s="407"/>
      <c r="BQ123" s="133"/>
    </row>
    <row r="124" spans="1:69" ht="21" customHeight="1" hidden="1">
      <c r="A124" s="117">
        <f>IF(B124&lt;&gt;"",COUNTIF($B$8:B124,"."),"")</f>
      </c>
      <c r="C124" s="407" t="s">
        <v>852</v>
      </c>
      <c r="D124" s="407"/>
      <c r="E124" s="407"/>
      <c r="F124" s="407"/>
      <c r="G124" s="407"/>
      <c r="H124" s="407"/>
      <c r="I124" s="407"/>
      <c r="J124" s="407"/>
      <c r="K124" s="407"/>
      <c r="L124" s="407"/>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c r="AH124" s="407"/>
      <c r="AI124" s="117"/>
      <c r="AJ124" s="120"/>
      <c r="AK124" s="407" t="s">
        <v>853</v>
      </c>
      <c r="AL124" s="407"/>
      <c r="AM124" s="407"/>
      <c r="AN124" s="407"/>
      <c r="AO124" s="407"/>
      <c r="AP124" s="407"/>
      <c r="AQ124" s="407"/>
      <c r="AR124" s="407"/>
      <c r="AS124" s="407"/>
      <c r="AT124" s="407"/>
      <c r="AU124" s="407"/>
      <c r="AV124" s="407"/>
      <c r="AW124" s="407"/>
      <c r="AX124" s="407"/>
      <c r="AY124" s="407"/>
      <c r="AZ124" s="407"/>
      <c r="BA124" s="407"/>
      <c r="BB124" s="407"/>
      <c r="BC124" s="407"/>
      <c r="BD124" s="407"/>
      <c r="BE124" s="407"/>
      <c r="BF124" s="407"/>
      <c r="BG124" s="407"/>
      <c r="BH124" s="407"/>
      <c r="BI124" s="407"/>
      <c r="BJ124" s="407"/>
      <c r="BK124" s="407"/>
      <c r="BL124" s="407"/>
      <c r="BM124" s="407"/>
      <c r="BN124" s="407"/>
      <c r="BO124" s="407"/>
      <c r="BP124" s="407"/>
      <c r="BQ124" s="133"/>
    </row>
    <row r="125" spans="1:69" ht="31.5" customHeight="1" hidden="1">
      <c r="A125" s="117">
        <f>IF(B125&lt;&gt;"",COUNTIF($B$8:B125,"."),"")</f>
      </c>
      <c r="C125" s="162" t="s">
        <v>758</v>
      </c>
      <c r="D125" s="407" t="s">
        <v>854</v>
      </c>
      <c r="E125" s="407"/>
      <c r="F125" s="407"/>
      <c r="G125" s="407"/>
      <c r="H125" s="407"/>
      <c r="I125" s="407"/>
      <c r="J125" s="407"/>
      <c r="K125" s="407"/>
      <c r="L125" s="407"/>
      <c r="M125" s="407"/>
      <c r="N125" s="407"/>
      <c r="O125" s="407"/>
      <c r="P125" s="407"/>
      <c r="Q125" s="407"/>
      <c r="R125" s="407"/>
      <c r="S125" s="407"/>
      <c r="T125" s="407"/>
      <c r="U125" s="407"/>
      <c r="V125" s="407"/>
      <c r="W125" s="407"/>
      <c r="X125" s="407"/>
      <c r="Y125" s="407"/>
      <c r="Z125" s="407"/>
      <c r="AA125" s="407"/>
      <c r="AB125" s="407"/>
      <c r="AC125" s="407"/>
      <c r="AD125" s="407"/>
      <c r="AE125" s="407"/>
      <c r="AF125" s="407"/>
      <c r="AG125" s="407"/>
      <c r="AH125" s="407"/>
      <c r="AI125" s="117"/>
      <c r="AJ125" s="120"/>
      <c r="AK125" s="162" t="s">
        <v>758</v>
      </c>
      <c r="AL125" s="407" t="s">
        <v>855</v>
      </c>
      <c r="AM125" s="407"/>
      <c r="AN125" s="407"/>
      <c r="AO125" s="407"/>
      <c r="AP125" s="407"/>
      <c r="AQ125" s="407"/>
      <c r="AR125" s="407"/>
      <c r="AS125" s="407"/>
      <c r="AT125" s="407"/>
      <c r="AU125" s="407"/>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133"/>
    </row>
    <row r="126" spans="1:69" ht="19.5" customHeight="1" hidden="1">
      <c r="A126" s="117">
        <f>IF(B126&lt;&gt;"",COUNTIF($B$8:B126,"."),"")</f>
      </c>
      <c r="C126" s="133" t="s">
        <v>758</v>
      </c>
      <c r="D126" s="407" t="s">
        <v>856</v>
      </c>
      <c r="E126" s="407"/>
      <c r="F126" s="407"/>
      <c r="G126" s="407"/>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117"/>
      <c r="AJ126" s="120"/>
      <c r="AK126" s="133" t="s">
        <v>758</v>
      </c>
      <c r="AL126" s="407" t="s">
        <v>857</v>
      </c>
      <c r="AM126" s="407"/>
      <c r="AN126" s="407"/>
      <c r="AO126" s="407"/>
      <c r="AP126" s="407"/>
      <c r="AQ126" s="407"/>
      <c r="AR126" s="407"/>
      <c r="AS126" s="407"/>
      <c r="AT126" s="407"/>
      <c r="AU126" s="407"/>
      <c r="AV126" s="407"/>
      <c r="AW126" s="407"/>
      <c r="AX126" s="407"/>
      <c r="AY126" s="407"/>
      <c r="AZ126" s="407"/>
      <c r="BA126" s="407"/>
      <c r="BB126" s="407"/>
      <c r="BC126" s="407"/>
      <c r="BD126" s="407"/>
      <c r="BE126" s="407"/>
      <c r="BF126" s="407"/>
      <c r="BG126" s="407"/>
      <c r="BH126" s="407"/>
      <c r="BI126" s="407"/>
      <c r="BJ126" s="407"/>
      <c r="BK126" s="407"/>
      <c r="BL126" s="407"/>
      <c r="BM126" s="407"/>
      <c r="BN126" s="407"/>
      <c r="BO126" s="407"/>
      <c r="BP126" s="407"/>
      <c r="BQ126" s="133"/>
    </row>
    <row r="127" spans="1:69" ht="19.5" customHeight="1" hidden="1">
      <c r="A127" s="117">
        <f>IF(B127&lt;&gt;"",COUNTIF($B$8:B127,"."),"")</f>
      </c>
      <c r="C127" s="133" t="s">
        <v>758</v>
      </c>
      <c r="D127" s="407" t="s">
        <v>858</v>
      </c>
      <c r="E127" s="407"/>
      <c r="F127" s="407"/>
      <c r="G127" s="407"/>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117"/>
      <c r="AJ127" s="120"/>
      <c r="AK127" s="133" t="s">
        <v>758</v>
      </c>
      <c r="AL127" s="407" t="s">
        <v>859</v>
      </c>
      <c r="AM127" s="407"/>
      <c r="AN127" s="407"/>
      <c r="AO127" s="407"/>
      <c r="AP127" s="407"/>
      <c r="AQ127" s="407"/>
      <c r="AR127" s="407"/>
      <c r="AS127" s="407"/>
      <c r="AT127" s="407"/>
      <c r="AU127" s="407"/>
      <c r="AV127" s="407"/>
      <c r="AW127" s="407"/>
      <c r="AX127" s="407"/>
      <c r="AY127" s="407"/>
      <c r="AZ127" s="407"/>
      <c r="BA127" s="407"/>
      <c r="BB127" s="407"/>
      <c r="BC127" s="407"/>
      <c r="BD127" s="407"/>
      <c r="BE127" s="407"/>
      <c r="BF127" s="407"/>
      <c r="BG127" s="407"/>
      <c r="BH127" s="407"/>
      <c r="BI127" s="407"/>
      <c r="BJ127" s="407"/>
      <c r="BK127" s="407"/>
      <c r="BL127" s="407"/>
      <c r="BM127" s="407"/>
      <c r="BN127" s="407"/>
      <c r="BO127" s="407"/>
      <c r="BP127" s="407"/>
      <c r="BQ127" s="133"/>
    </row>
    <row r="128" spans="1:69" ht="33" customHeight="1" hidden="1">
      <c r="A128" s="117">
        <f>IF(B128&lt;&gt;"",COUNTIF($B$8:B128,"."),"")</f>
      </c>
      <c r="C128" s="407" t="s">
        <v>860</v>
      </c>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117"/>
      <c r="AJ128" s="120"/>
      <c r="AK128" s="407" t="s">
        <v>861</v>
      </c>
      <c r="AL128" s="407"/>
      <c r="AM128" s="407"/>
      <c r="AN128" s="407"/>
      <c r="AO128" s="407"/>
      <c r="AP128" s="407"/>
      <c r="AQ128" s="407"/>
      <c r="AR128" s="407"/>
      <c r="AS128" s="407"/>
      <c r="AT128" s="407"/>
      <c r="AU128" s="407"/>
      <c r="AV128" s="407"/>
      <c r="AW128" s="407"/>
      <c r="AX128" s="407"/>
      <c r="AY128" s="407"/>
      <c r="AZ128" s="407"/>
      <c r="BA128" s="407"/>
      <c r="BB128" s="407"/>
      <c r="BC128" s="407"/>
      <c r="BD128" s="407"/>
      <c r="BE128" s="407"/>
      <c r="BF128" s="407"/>
      <c r="BG128" s="407"/>
      <c r="BH128" s="407"/>
      <c r="BI128" s="407"/>
      <c r="BJ128" s="407"/>
      <c r="BK128" s="407"/>
      <c r="BL128" s="407"/>
      <c r="BM128" s="407"/>
      <c r="BN128" s="407"/>
      <c r="BO128" s="407"/>
      <c r="BP128" s="407"/>
      <c r="BQ128" s="133"/>
    </row>
    <row r="129" spans="1:53" ht="4.5" customHeight="1">
      <c r="A129" s="117">
        <f>IF(B129&lt;&gt;"",COUNTIF($B$8:B129,"."),"")</f>
      </c>
      <c r="D129" s="157"/>
      <c r="E129" s="157"/>
      <c r="F129" s="157"/>
      <c r="G129" s="157"/>
      <c r="H129" s="157"/>
      <c r="I129" s="157"/>
      <c r="J129" s="157"/>
      <c r="K129" s="157"/>
      <c r="L129" s="157"/>
      <c r="M129" s="157"/>
      <c r="N129" s="157"/>
      <c r="O129" s="157"/>
      <c r="P129" s="157"/>
      <c r="Q129" s="157"/>
      <c r="R129" s="157"/>
      <c r="S129" s="157"/>
      <c r="AI129" s="117"/>
      <c r="AJ129" s="120"/>
      <c r="AL129" s="157"/>
      <c r="AM129" s="157"/>
      <c r="AN129" s="157"/>
      <c r="AO129" s="157"/>
      <c r="AP129" s="157"/>
      <c r="AQ129" s="157"/>
      <c r="AR129" s="157"/>
      <c r="AS129" s="157"/>
      <c r="AT129" s="157"/>
      <c r="AU129" s="157"/>
      <c r="AV129" s="157"/>
      <c r="AW129" s="157"/>
      <c r="AX129" s="157"/>
      <c r="AY129" s="157"/>
      <c r="AZ129" s="157"/>
      <c r="BA129" s="157"/>
    </row>
    <row r="130" spans="1:53" ht="15" customHeight="1">
      <c r="A130" s="117" t="s">
        <v>549</v>
      </c>
      <c r="C130" s="142" t="s">
        <v>862</v>
      </c>
      <c r="D130" s="157"/>
      <c r="E130" s="157"/>
      <c r="F130" s="157"/>
      <c r="G130" s="157"/>
      <c r="H130" s="157"/>
      <c r="I130" s="157"/>
      <c r="J130" s="157"/>
      <c r="K130" s="157"/>
      <c r="L130" s="157"/>
      <c r="M130" s="157"/>
      <c r="N130" s="157"/>
      <c r="O130" s="157"/>
      <c r="P130" s="157"/>
      <c r="Q130" s="157"/>
      <c r="R130" s="157"/>
      <c r="S130" s="157"/>
      <c r="AI130" s="117"/>
      <c r="AJ130" s="120"/>
      <c r="AK130" s="142" t="s">
        <v>863</v>
      </c>
      <c r="AL130" s="157"/>
      <c r="AM130" s="157"/>
      <c r="AN130" s="157"/>
      <c r="AO130" s="157"/>
      <c r="AP130" s="157"/>
      <c r="AQ130" s="157"/>
      <c r="AR130" s="157"/>
      <c r="AS130" s="157"/>
      <c r="AT130" s="157"/>
      <c r="AU130" s="157"/>
      <c r="AV130" s="157"/>
      <c r="AW130" s="157"/>
      <c r="AX130" s="157"/>
      <c r="AY130" s="157"/>
      <c r="AZ130" s="157"/>
      <c r="BA130" s="157"/>
    </row>
    <row r="131" spans="1:69" ht="46.5" customHeight="1">
      <c r="A131" s="117">
        <f>IF(B131&lt;&gt;"",COUNTIF($B$8:B131,"."),"")</f>
      </c>
      <c r="C131" s="407" t="s">
        <v>864</v>
      </c>
      <c r="D131" s="407"/>
      <c r="E131" s="407"/>
      <c r="F131" s="407"/>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117"/>
      <c r="AJ131" s="120"/>
      <c r="AK131" s="407" t="s">
        <v>865</v>
      </c>
      <c r="AL131" s="407"/>
      <c r="AM131" s="407"/>
      <c r="AN131" s="407"/>
      <c r="AO131" s="407"/>
      <c r="AP131" s="407"/>
      <c r="AQ131" s="407"/>
      <c r="AR131" s="407"/>
      <c r="AS131" s="407"/>
      <c r="AT131" s="407"/>
      <c r="AU131" s="407"/>
      <c r="AV131" s="407"/>
      <c r="AW131" s="407"/>
      <c r="AX131" s="407"/>
      <c r="AY131" s="407"/>
      <c r="AZ131" s="407"/>
      <c r="BA131" s="407"/>
      <c r="BB131" s="407"/>
      <c r="BC131" s="407"/>
      <c r="BD131" s="407"/>
      <c r="BE131" s="407"/>
      <c r="BF131" s="407"/>
      <c r="BG131" s="407"/>
      <c r="BH131" s="407"/>
      <c r="BI131" s="407"/>
      <c r="BJ131" s="407"/>
      <c r="BK131" s="407"/>
      <c r="BL131" s="407"/>
      <c r="BM131" s="407"/>
      <c r="BN131" s="407"/>
      <c r="BO131" s="407"/>
      <c r="BP131" s="407"/>
      <c r="BQ131" s="133"/>
    </row>
    <row r="132" spans="1:69" ht="45.75" customHeight="1" hidden="1">
      <c r="A132" s="117">
        <f>IF(B132&lt;&gt;"",COUNTIF($B$8:B132,"."),"")</f>
      </c>
      <c r="C132" s="407" t="s">
        <v>866</v>
      </c>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117"/>
      <c r="AJ132" s="120"/>
      <c r="AK132" s="407" t="s">
        <v>867</v>
      </c>
      <c r="AL132" s="407"/>
      <c r="AM132" s="407"/>
      <c r="AN132" s="407"/>
      <c r="AO132" s="407"/>
      <c r="AP132" s="407"/>
      <c r="AQ132" s="407"/>
      <c r="AR132" s="407"/>
      <c r="AS132" s="407"/>
      <c r="AT132" s="407"/>
      <c r="AU132" s="407"/>
      <c r="AV132" s="407"/>
      <c r="AW132" s="407"/>
      <c r="AX132" s="407"/>
      <c r="AY132" s="407"/>
      <c r="AZ132" s="407"/>
      <c r="BA132" s="407"/>
      <c r="BB132" s="407"/>
      <c r="BC132" s="407"/>
      <c r="BD132" s="407"/>
      <c r="BE132" s="407"/>
      <c r="BF132" s="407"/>
      <c r="BG132" s="407"/>
      <c r="BH132" s="407"/>
      <c r="BI132" s="407"/>
      <c r="BJ132" s="407"/>
      <c r="BK132" s="407"/>
      <c r="BL132" s="407"/>
      <c r="BM132" s="407"/>
      <c r="BN132" s="407"/>
      <c r="BO132" s="407"/>
      <c r="BP132" s="407"/>
      <c r="BQ132" s="133"/>
    </row>
    <row r="133" spans="1:69" ht="21" customHeight="1" hidden="1">
      <c r="A133" s="117">
        <f>IF(B133&lt;&gt;"",COUNTIF($B$8:B133,"."),"")</f>
      </c>
      <c r="C133" s="407" t="str">
        <f>"Tỷ lệ vốn hóa chi phí lãi vay trong năm là: "&amp;'[2]TK'!D10&amp;"."</f>
        <v>Tỷ lệ vốn hóa chi phí lãi vay trong năm là: 0%.</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7"/>
      <c r="AD133" s="407"/>
      <c r="AE133" s="407"/>
      <c r="AF133" s="407"/>
      <c r="AG133" s="407"/>
      <c r="AH133" s="407"/>
      <c r="AI133" s="117"/>
      <c r="AJ133" s="120"/>
      <c r="AK133" s="407" t="str">
        <f>"Capitalized rate used to determine the amount of borrowing costs during the period is: "&amp;'[2]TK'!E10&amp;"."</f>
        <v>Capitalized rate used to determine the amount of borrowing costs during the period is: 0%.</v>
      </c>
      <c r="AL133" s="407"/>
      <c r="AM133" s="407"/>
      <c r="AN133" s="407"/>
      <c r="AO133" s="407"/>
      <c r="AP133" s="407"/>
      <c r="AQ133" s="407"/>
      <c r="AR133" s="407"/>
      <c r="AS133" s="407"/>
      <c r="AT133" s="407"/>
      <c r="AU133" s="407"/>
      <c r="AV133" s="407"/>
      <c r="AW133" s="407"/>
      <c r="AX133" s="407"/>
      <c r="AY133" s="407"/>
      <c r="AZ133" s="407"/>
      <c r="BA133" s="407"/>
      <c r="BB133" s="407"/>
      <c r="BC133" s="407"/>
      <c r="BD133" s="407"/>
      <c r="BE133" s="407"/>
      <c r="BF133" s="407"/>
      <c r="BG133" s="407"/>
      <c r="BH133" s="407"/>
      <c r="BI133" s="407"/>
      <c r="BJ133" s="407"/>
      <c r="BK133" s="407"/>
      <c r="BL133" s="407"/>
      <c r="BM133" s="407"/>
      <c r="BN133" s="407"/>
      <c r="BO133" s="407"/>
      <c r="BP133" s="407"/>
      <c r="BQ133" s="133"/>
    </row>
    <row r="134" spans="1:69" ht="12" customHeight="1">
      <c r="A134" s="117">
        <f>IF(B134&lt;&gt;"",COUNTIF($B$8:B134,"."),"")</f>
      </c>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17"/>
      <c r="AJ134" s="120"/>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row>
    <row r="135" spans="1:53" ht="15" customHeight="1">
      <c r="A135" s="117" t="s">
        <v>550</v>
      </c>
      <c r="C135" s="142" t="s">
        <v>868</v>
      </c>
      <c r="D135" s="157"/>
      <c r="E135" s="157"/>
      <c r="F135" s="157"/>
      <c r="G135" s="157"/>
      <c r="H135" s="157"/>
      <c r="I135" s="157"/>
      <c r="J135" s="157"/>
      <c r="K135" s="157"/>
      <c r="L135" s="157"/>
      <c r="M135" s="157"/>
      <c r="N135" s="157"/>
      <c r="O135" s="157"/>
      <c r="P135" s="157"/>
      <c r="Q135" s="157"/>
      <c r="R135" s="157"/>
      <c r="S135" s="157"/>
      <c r="AI135" s="117"/>
      <c r="AJ135" s="120"/>
      <c r="AK135" s="142" t="s">
        <v>869</v>
      </c>
      <c r="AL135" s="157"/>
      <c r="AM135" s="157"/>
      <c r="AN135" s="157"/>
      <c r="AO135" s="157"/>
      <c r="AP135" s="157"/>
      <c r="AQ135" s="157"/>
      <c r="AR135" s="157"/>
      <c r="AS135" s="157"/>
      <c r="AT135" s="157"/>
      <c r="AU135" s="157"/>
      <c r="AV135" s="157"/>
      <c r="AW135" s="157"/>
      <c r="AX135" s="157"/>
      <c r="AY135" s="157"/>
      <c r="AZ135" s="157"/>
      <c r="BA135" s="157"/>
    </row>
    <row r="136" spans="1:69" ht="34.5" customHeight="1">
      <c r="A136" s="117">
        <f>IF(B136&lt;&gt;"",COUNTIF($B$8:B136,"."),"")</f>
      </c>
      <c r="C136" s="407" t="s">
        <v>870</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117"/>
      <c r="AJ136" s="120"/>
      <c r="AK136" s="407" t="s">
        <v>871</v>
      </c>
      <c r="AL136" s="407"/>
      <c r="AM136" s="407"/>
      <c r="AN136" s="407"/>
      <c r="AO136" s="407"/>
      <c r="AP136" s="407"/>
      <c r="AQ136" s="407"/>
      <c r="AR136" s="407"/>
      <c r="AS136" s="407"/>
      <c r="AT136" s="407"/>
      <c r="AU136" s="407"/>
      <c r="AV136" s="407"/>
      <c r="AW136" s="407"/>
      <c r="AX136" s="407"/>
      <c r="AY136" s="407"/>
      <c r="AZ136" s="407"/>
      <c r="BA136" s="407"/>
      <c r="BB136" s="407"/>
      <c r="BC136" s="407"/>
      <c r="BD136" s="407"/>
      <c r="BE136" s="407"/>
      <c r="BF136" s="407"/>
      <c r="BG136" s="407"/>
      <c r="BH136" s="407"/>
      <c r="BI136" s="407"/>
      <c r="BJ136" s="407"/>
      <c r="BK136" s="407"/>
      <c r="BL136" s="407"/>
      <c r="BM136" s="407"/>
      <c r="BN136" s="407"/>
      <c r="BO136" s="407"/>
      <c r="BP136" s="407"/>
      <c r="BQ136" s="133"/>
    </row>
    <row r="137" spans="1:69" ht="35.25" customHeight="1">
      <c r="A137" s="117">
        <f>IF(B137&lt;&gt;"",COUNTIF($B$8:B137,"."),"")</f>
      </c>
      <c r="C137" s="407" t="s">
        <v>872</v>
      </c>
      <c r="D137" s="407"/>
      <c r="E137" s="407"/>
      <c r="F137" s="407"/>
      <c r="G137" s="407"/>
      <c r="H137" s="407"/>
      <c r="I137" s="407"/>
      <c r="J137" s="407"/>
      <c r="K137" s="407"/>
      <c r="L137" s="407"/>
      <c r="M137" s="407"/>
      <c r="N137" s="407"/>
      <c r="O137" s="407"/>
      <c r="P137" s="407"/>
      <c r="Q137" s="407"/>
      <c r="R137" s="407"/>
      <c r="S137" s="407"/>
      <c r="T137" s="407"/>
      <c r="U137" s="407"/>
      <c r="V137" s="407"/>
      <c r="W137" s="407"/>
      <c r="X137" s="407"/>
      <c r="Y137" s="407"/>
      <c r="Z137" s="407"/>
      <c r="AA137" s="407"/>
      <c r="AB137" s="407"/>
      <c r="AC137" s="407"/>
      <c r="AD137" s="407"/>
      <c r="AE137" s="407"/>
      <c r="AF137" s="407"/>
      <c r="AG137" s="407"/>
      <c r="AH137" s="407"/>
      <c r="AI137" s="117"/>
      <c r="AJ137" s="120"/>
      <c r="AK137" s="407" t="s">
        <v>873</v>
      </c>
      <c r="AL137" s="407"/>
      <c r="AM137" s="407"/>
      <c r="AN137" s="407"/>
      <c r="AO137" s="407"/>
      <c r="AP137" s="407"/>
      <c r="AQ137" s="407"/>
      <c r="AR137" s="407"/>
      <c r="AS137" s="407"/>
      <c r="AT137" s="407"/>
      <c r="AU137" s="407"/>
      <c r="AV137" s="407"/>
      <c r="AW137" s="407"/>
      <c r="AX137" s="407"/>
      <c r="AY137" s="407"/>
      <c r="AZ137" s="407"/>
      <c r="BA137" s="407"/>
      <c r="BB137" s="407"/>
      <c r="BC137" s="407"/>
      <c r="BD137" s="407"/>
      <c r="BE137" s="407"/>
      <c r="BF137" s="407"/>
      <c r="BG137" s="407"/>
      <c r="BH137" s="407"/>
      <c r="BI137" s="407"/>
      <c r="BJ137" s="407"/>
      <c r="BK137" s="407"/>
      <c r="BL137" s="407"/>
      <c r="BM137" s="407"/>
      <c r="BN137" s="407"/>
      <c r="BO137" s="407"/>
      <c r="BP137" s="407"/>
      <c r="BQ137" s="133"/>
    </row>
    <row r="138" spans="1:69" ht="19.5" customHeight="1" hidden="1">
      <c r="A138" s="117">
        <f>IF(B138&lt;&gt;"",COUNTIF($B$8:B138,"."),"")</f>
      </c>
      <c r="C138" s="133" t="s">
        <v>758</v>
      </c>
      <c r="D138" s="407" t="s">
        <v>874</v>
      </c>
      <c r="E138" s="407"/>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7"/>
      <c r="AD138" s="407"/>
      <c r="AE138" s="407"/>
      <c r="AF138" s="407"/>
      <c r="AG138" s="407"/>
      <c r="AH138" s="407"/>
      <c r="AI138" s="117"/>
      <c r="AJ138" s="120"/>
      <c r="AK138" s="133" t="s">
        <v>758</v>
      </c>
      <c r="AL138" s="407" t="s">
        <v>875</v>
      </c>
      <c r="AM138" s="407"/>
      <c r="AN138" s="407"/>
      <c r="AO138" s="407"/>
      <c r="AP138" s="407"/>
      <c r="AQ138" s="407"/>
      <c r="AR138" s="407"/>
      <c r="AS138" s="407"/>
      <c r="AT138" s="407"/>
      <c r="AU138" s="407"/>
      <c r="AV138" s="407"/>
      <c r="AW138" s="407"/>
      <c r="AX138" s="407"/>
      <c r="AY138" s="407"/>
      <c r="AZ138" s="407"/>
      <c r="BA138" s="407"/>
      <c r="BB138" s="407"/>
      <c r="BC138" s="407"/>
      <c r="BD138" s="407"/>
      <c r="BE138" s="407"/>
      <c r="BF138" s="407"/>
      <c r="BG138" s="407"/>
      <c r="BH138" s="407"/>
      <c r="BI138" s="407"/>
      <c r="BJ138" s="407"/>
      <c r="BK138" s="407"/>
      <c r="BL138" s="407"/>
      <c r="BM138" s="407"/>
      <c r="BN138" s="407"/>
      <c r="BO138" s="407"/>
      <c r="BP138" s="407"/>
      <c r="BQ138" s="133"/>
    </row>
    <row r="139" spans="1:69" ht="19.5" customHeight="1" hidden="1">
      <c r="A139" s="117">
        <f>IF(B139&lt;&gt;"",COUNTIF($B$8:B139,"."),"")</f>
      </c>
      <c r="C139" s="133" t="s">
        <v>758</v>
      </c>
      <c r="D139" s="407" t="s">
        <v>876</v>
      </c>
      <c r="E139" s="407"/>
      <c r="F139" s="407"/>
      <c r="G139" s="407"/>
      <c r="H139" s="407"/>
      <c r="I139" s="407"/>
      <c r="J139" s="407"/>
      <c r="K139" s="407"/>
      <c r="L139" s="407"/>
      <c r="M139" s="407"/>
      <c r="N139" s="407"/>
      <c r="O139" s="407"/>
      <c r="P139" s="407"/>
      <c r="Q139" s="407"/>
      <c r="R139" s="407"/>
      <c r="S139" s="407"/>
      <c r="T139" s="407"/>
      <c r="U139" s="407"/>
      <c r="V139" s="407"/>
      <c r="W139" s="407"/>
      <c r="X139" s="407"/>
      <c r="Y139" s="407"/>
      <c r="Z139" s="407"/>
      <c r="AA139" s="407"/>
      <c r="AB139" s="407"/>
      <c r="AC139" s="407"/>
      <c r="AD139" s="407"/>
      <c r="AE139" s="407"/>
      <c r="AF139" s="407"/>
      <c r="AG139" s="407"/>
      <c r="AH139" s="407"/>
      <c r="AI139" s="117"/>
      <c r="AJ139" s="120"/>
      <c r="AK139" s="133" t="s">
        <v>758</v>
      </c>
      <c r="AL139" s="407" t="s">
        <v>877</v>
      </c>
      <c r="AM139" s="407"/>
      <c r="AN139" s="407"/>
      <c r="AO139" s="407"/>
      <c r="AP139" s="407"/>
      <c r="AQ139" s="407"/>
      <c r="AR139" s="407"/>
      <c r="AS139" s="407"/>
      <c r="AT139" s="407"/>
      <c r="AU139" s="407"/>
      <c r="AV139" s="407"/>
      <c r="AW139" s="407"/>
      <c r="AX139" s="407"/>
      <c r="AY139" s="407"/>
      <c r="AZ139" s="407"/>
      <c r="BA139" s="407"/>
      <c r="BB139" s="407"/>
      <c r="BC139" s="407"/>
      <c r="BD139" s="407"/>
      <c r="BE139" s="407"/>
      <c r="BF139" s="407"/>
      <c r="BG139" s="407"/>
      <c r="BH139" s="407"/>
      <c r="BI139" s="407"/>
      <c r="BJ139" s="407"/>
      <c r="BK139" s="407"/>
      <c r="BL139" s="407"/>
      <c r="BM139" s="407"/>
      <c r="BN139" s="407"/>
      <c r="BO139" s="407"/>
      <c r="BP139" s="407"/>
      <c r="BQ139" s="133"/>
    </row>
    <row r="140" spans="1:69" ht="19.5" customHeight="1" hidden="1">
      <c r="A140" s="117">
        <f>IF(B140&lt;&gt;"",COUNTIF($B$8:B140,"."),"")</f>
      </c>
      <c r="C140" s="133" t="s">
        <v>758</v>
      </c>
      <c r="D140" s="407" t="s">
        <v>878</v>
      </c>
      <c r="E140" s="407"/>
      <c r="F140" s="407"/>
      <c r="G140" s="407"/>
      <c r="H140" s="407"/>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117"/>
      <c r="AJ140" s="120"/>
      <c r="AK140" s="133" t="s">
        <v>758</v>
      </c>
      <c r="AL140" s="407" t="s">
        <v>879</v>
      </c>
      <c r="AM140" s="407"/>
      <c r="AN140" s="407"/>
      <c r="AO140" s="407"/>
      <c r="AP140" s="407"/>
      <c r="AQ140" s="407"/>
      <c r="AR140" s="407"/>
      <c r="AS140" s="407"/>
      <c r="AT140" s="407"/>
      <c r="AU140" s="407"/>
      <c r="AV140" s="407"/>
      <c r="AW140" s="407"/>
      <c r="AX140" s="407"/>
      <c r="AY140" s="407"/>
      <c r="AZ140" s="407"/>
      <c r="BA140" s="407"/>
      <c r="BB140" s="407"/>
      <c r="BC140" s="407"/>
      <c r="BD140" s="407"/>
      <c r="BE140" s="407"/>
      <c r="BF140" s="407"/>
      <c r="BG140" s="407"/>
      <c r="BH140" s="407"/>
      <c r="BI140" s="407"/>
      <c r="BJ140" s="407"/>
      <c r="BK140" s="407"/>
      <c r="BL140" s="407"/>
      <c r="BM140" s="407"/>
      <c r="BN140" s="407"/>
      <c r="BO140" s="407"/>
      <c r="BP140" s="407"/>
      <c r="BQ140" s="133"/>
    </row>
    <row r="141" spans="1:69" ht="19.5" customHeight="1" hidden="1">
      <c r="A141" s="117">
        <f>IF(B141&lt;&gt;"",COUNTIF($B$8:B141,"."),"")</f>
      </c>
      <c r="C141" s="133" t="s">
        <v>758</v>
      </c>
      <c r="D141" s="407" t="s">
        <v>880</v>
      </c>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117"/>
      <c r="AJ141" s="120"/>
      <c r="AK141" s="133" t="s">
        <v>758</v>
      </c>
      <c r="AL141" s="407" t="s">
        <v>881</v>
      </c>
      <c r="AM141" s="407"/>
      <c r="AN141" s="407"/>
      <c r="AO141" s="407"/>
      <c r="AP141" s="407"/>
      <c r="AQ141" s="407"/>
      <c r="AR141" s="407"/>
      <c r="AS141" s="407"/>
      <c r="AT141" s="407"/>
      <c r="AU141" s="407"/>
      <c r="AV141" s="407"/>
      <c r="AW141" s="407"/>
      <c r="AX141" s="407"/>
      <c r="AY141" s="407"/>
      <c r="AZ141" s="407"/>
      <c r="BA141" s="407"/>
      <c r="BB141" s="407"/>
      <c r="BC141" s="407"/>
      <c r="BD141" s="407"/>
      <c r="BE141" s="407"/>
      <c r="BF141" s="407"/>
      <c r="BG141" s="407"/>
      <c r="BH141" s="407"/>
      <c r="BI141" s="407"/>
      <c r="BJ141" s="407"/>
      <c r="BK141" s="407"/>
      <c r="BL141" s="407"/>
      <c r="BM141" s="407"/>
      <c r="BN141" s="407"/>
      <c r="BO141" s="407"/>
      <c r="BP141" s="407"/>
      <c r="BQ141" s="133"/>
    </row>
    <row r="142" spans="1:69" ht="19.5" customHeight="1">
      <c r="A142" s="117">
        <f>IF(B142&lt;&gt;"",COUNTIF($B$8:B142,"."),"")</f>
      </c>
      <c r="C142" s="133" t="s">
        <v>758</v>
      </c>
      <c r="D142" s="407" t="s">
        <v>882</v>
      </c>
      <c r="E142" s="407"/>
      <c r="F142" s="407"/>
      <c r="G142" s="407"/>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7"/>
      <c r="AE142" s="407"/>
      <c r="AF142" s="407"/>
      <c r="AG142" s="407"/>
      <c r="AH142" s="407"/>
      <c r="AI142" s="117"/>
      <c r="AJ142" s="120"/>
      <c r="AK142" s="133" t="s">
        <v>758</v>
      </c>
      <c r="AL142" s="407" t="s">
        <v>883</v>
      </c>
      <c r="AM142" s="407"/>
      <c r="AN142" s="407"/>
      <c r="AO142" s="407"/>
      <c r="AP142" s="407"/>
      <c r="AQ142" s="407"/>
      <c r="AR142" s="407"/>
      <c r="AS142" s="407"/>
      <c r="AT142" s="407"/>
      <c r="AU142" s="407"/>
      <c r="AV142" s="407"/>
      <c r="AW142" s="407"/>
      <c r="AX142" s="407"/>
      <c r="AY142" s="407"/>
      <c r="AZ142" s="407"/>
      <c r="BA142" s="407"/>
      <c r="BB142" s="407"/>
      <c r="BC142" s="407"/>
      <c r="BD142" s="407"/>
      <c r="BE142" s="407"/>
      <c r="BF142" s="407"/>
      <c r="BG142" s="407"/>
      <c r="BH142" s="407"/>
      <c r="BI142" s="407"/>
      <c r="BJ142" s="407"/>
      <c r="BK142" s="407"/>
      <c r="BL142" s="407"/>
      <c r="BM142" s="407"/>
      <c r="BN142" s="407"/>
      <c r="BO142" s="407"/>
      <c r="BP142" s="407"/>
      <c r="BQ142" s="133"/>
    </row>
    <row r="143" spans="1:69" ht="19.5" customHeight="1">
      <c r="A143" s="117">
        <f>IF(B143&lt;&gt;"",COUNTIF($B$8:B143,"."),"")</f>
      </c>
      <c r="C143" s="133" t="s">
        <v>758</v>
      </c>
      <c r="D143" s="407" t="s">
        <v>884</v>
      </c>
      <c r="E143" s="407"/>
      <c r="F143" s="407"/>
      <c r="G143" s="407"/>
      <c r="H143" s="407"/>
      <c r="I143" s="407"/>
      <c r="J143" s="407"/>
      <c r="K143" s="407"/>
      <c r="L143" s="407"/>
      <c r="M143" s="407"/>
      <c r="N143" s="407"/>
      <c r="O143" s="407"/>
      <c r="P143" s="407"/>
      <c r="Q143" s="407"/>
      <c r="R143" s="407"/>
      <c r="S143" s="407"/>
      <c r="T143" s="407"/>
      <c r="U143" s="407"/>
      <c r="V143" s="407"/>
      <c r="W143" s="407"/>
      <c r="X143" s="407"/>
      <c r="Y143" s="407"/>
      <c r="Z143" s="407"/>
      <c r="AA143" s="407"/>
      <c r="AB143" s="407"/>
      <c r="AC143" s="407"/>
      <c r="AD143" s="407"/>
      <c r="AE143" s="407"/>
      <c r="AF143" s="407"/>
      <c r="AG143" s="407"/>
      <c r="AH143" s="407"/>
      <c r="AI143" s="117"/>
      <c r="AJ143" s="120"/>
      <c r="AK143" s="133" t="s">
        <v>758</v>
      </c>
      <c r="AL143" s="407" t="s">
        <v>885</v>
      </c>
      <c r="AM143" s="407"/>
      <c r="AN143" s="407"/>
      <c r="AO143" s="407"/>
      <c r="AP143" s="407"/>
      <c r="AQ143" s="407"/>
      <c r="AR143" s="407"/>
      <c r="AS143" s="407"/>
      <c r="AT143" s="407"/>
      <c r="AU143" s="407"/>
      <c r="AV143" s="407"/>
      <c r="AW143" s="407"/>
      <c r="AX143" s="407"/>
      <c r="AY143" s="407"/>
      <c r="AZ143" s="407"/>
      <c r="BA143" s="407"/>
      <c r="BB143" s="407"/>
      <c r="BC143" s="407"/>
      <c r="BD143" s="407"/>
      <c r="BE143" s="407"/>
      <c r="BF143" s="407"/>
      <c r="BG143" s="407"/>
      <c r="BH143" s="407"/>
      <c r="BI143" s="407"/>
      <c r="BJ143" s="407"/>
      <c r="BK143" s="407"/>
      <c r="BL143" s="407"/>
      <c r="BM143" s="407"/>
      <c r="BN143" s="407"/>
      <c r="BO143" s="407"/>
      <c r="BP143" s="407"/>
      <c r="BQ143" s="133"/>
    </row>
    <row r="144" spans="1:69" ht="19.5" customHeight="1" hidden="1">
      <c r="A144" s="117">
        <f>IF(B144&lt;&gt;"",COUNTIF($B$8:B144,"."),"")</f>
      </c>
      <c r="C144" s="133" t="s">
        <v>758</v>
      </c>
      <c r="D144" s="407" t="s">
        <v>886</v>
      </c>
      <c r="E144" s="407"/>
      <c r="F144" s="407"/>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7"/>
      <c r="AD144" s="407"/>
      <c r="AE144" s="407"/>
      <c r="AF144" s="407"/>
      <c r="AG144" s="407"/>
      <c r="AH144" s="407"/>
      <c r="AI144" s="117"/>
      <c r="AJ144" s="120"/>
      <c r="AK144" s="133" t="s">
        <v>758</v>
      </c>
      <c r="AL144" s="407" t="s">
        <v>887</v>
      </c>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7"/>
      <c r="BM144" s="407"/>
      <c r="BN144" s="407"/>
      <c r="BO144" s="407"/>
      <c r="BP144" s="407"/>
      <c r="BQ144" s="133"/>
    </row>
    <row r="145" spans="1:69" ht="68.25" customHeight="1">
      <c r="A145" s="117">
        <f>IF(B145&lt;&gt;"",COUNTIF($B$8:B145,"."),"")</f>
      </c>
      <c r="C145" s="407" t="s">
        <v>888</v>
      </c>
      <c r="D145" s="407"/>
      <c r="E145" s="407"/>
      <c r="F145" s="407"/>
      <c r="G145" s="407"/>
      <c r="H145" s="407"/>
      <c r="I145" s="407"/>
      <c r="J145" s="407"/>
      <c r="K145" s="407"/>
      <c r="L145" s="407"/>
      <c r="M145" s="407"/>
      <c r="N145" s="407"/>
      <c r="O145" s="407"/>
      <c r="P145" s="407"/>
      <c r="Q145" s="407"/>
      <c r="R145" s="407"/>
      <c r="S145" s="407"/>
      <c r="T145" s="407"/>
      <c r="U145" s="407"/>
      <c r="V145" s="407"/>
      <c r="W145" s="407"/>
      <c r="X145" s="407"/>
      <c r="Y145" s="407"/>
      <c r="Z145" s="407"/>
      <c r="AA145" s="407"/>
      <c r="AB145" s="407"/>
      <c r="AC145" s="407"/>
      <c r="AD145" s="407"/>
      <c r="AE145" s="407"/>
      <c r="AF145" s="407"/>
      <c r="AG145" s="407"/>
      <c r="AH145" s="407"/>
      <c r="AI145" s="117"/>
      <c r="AJ145" s="120"/>
      <c r="AK145" s="407" t="s">
        <v>889</v>
      </c>
      <c r="AL145" s="407"/>
      <c r="AM145" s="407"/>
      <c r="AN145" s="407"/>
      <c r="AO145" s="407"/>
      <c r="AP145" s="407"/>
      <c r="AQ145" s="407"/>
      <c r="AR145" s="407"/>
      <c r="AS145" s="407"/>
      <c r="AT145" s="407"/>
      <c r="AU145" s="407"/>
      <c r="AV145" s="407"/>
      <c r="AW145" s="407"/>
      <c r="AX145" s="407"/>
      <c r="AY145" s="407"/>
      <c r="AZ145" s="407"/>
      <c r="BA145" s="407"/>
      <c r="BB145" s="407"/>
      <c r="BC145" s="407"/>
      <c r="BD145" s="407"/>
      <c r="BE145" s="407"/>
      <c r="BF145" s="407"/>
      <c r="BG145" s="407"/>
      <c r="BH145" s="407"/>
      <c r="BI145" s="407"/>
      <c r="BJ145" s="407"/>
      <c r="BK145" s="407"/>
      <c r="BL145" s="407"/>
      <c r="BM145" s="407"/>
      <c r="BN145" s="407"/>
      <c r="BO145" s="407"/>
      <c r="BP145" s="407"/>
      <c r="BQ145" s="133"/>
    </row>
    <row r="146" spans="1:69" ht="12" customHeight="1">
      <c r="A146" s="117">
        <f>IF(B146&lt;&gt;"",COUNTIF($B$8:B146,"."),"")</f>
      </c>
      <c r="C146" s="163"/>
      <c r="D146" s="164"/>
      <c r="E146" s="164"/>
      <c r="F146" s="164"/>
      <c r="G146" s="164"/>
      <c r="H146" s="164"/>
      <c r="I146" s="164"/>
      <c r="J146" s="164"/>
      <c r="K146" s="164"/>
      <c r="L146" s="164"/>
      <c r="M146" s="164"/>
      <c r="N146" s="164"/>
      <c r="O146" s="164"/>
      <c r="P146" s="164"/>
      <c r="Q146" s="164"/>
      <c r="R146" s="164"/>
      <c r="S146" s="164"/>
      <c r="T146" s="164"/>
      <c r="U146" s="164"/>
      <c r="V146" s="165"/>
      <c r="W146" s="165"/>
      <c r="X146" s="165"/>
      <c r="Y146" s="165"/>
      <c r="Z146" s="165"/>
      <c r="AA146" s="165"/>
      <c r="AB146" s="165"/>
      <c r="AC146" s="165"/>
      <c r="AD146" s="165"/>
      <c r="AE146" s="165"/>
      <c r="AF146" s="165"/>
      <c r="AG146" s="165"/>
      <c r="AH146" s="165"/>
      <c r="AI146" s="117"/>
      <c r="AJ146" s="120"/>
      <c r="AK146" s="163"/>
      <c r="AL146" s="164"/>
      <c r="AM146" s="164"/>
      <c r="AN146" s="164"/>
      <c r="AO146" s="164"/>
      <c r="AP146" s="164"/>
      <c r="AQ146" s="164"/>
      <c r="AR146" s="164"/>
      <c r="AS146" s="164"/>
      <c r="AT146" s="164"/>
      <c r="AU146" s="164"/>
      <c r="AV146" s="164"/>
      <c r="AW146" s="164"/>
      <c r="AX146" s="164"/>
      <c r="AY146" s="164"/>
      <c r="AZ146" s="164"/>
      <c r="BA146" s="164"/>
      <c r="BB146" s="164"/>
      <c r="BC146" s="164"/>
      <c r="BD146" s="165"/>
      <c r="BE146" s="165"/>
      <c r="BF146" s="165"/>
      <c r="BG146" s="165"/>
      <c r="BH146" s="165"/>
      <c r="BI146" s="165"/>
      <c r="BJ146" s="165"/>
      <c r="BK146" s="165"/>
      <c r="BL146" s="165"/>
      <c r="BM146" s="165"/>
      <c r="BN146" s="165"/>
      <c r="BO146" s="165"/>
      <c r="BP146" s="165"/>
      <c r="BQ146" s="165"/>
    </row>
    <row r="147" spans="1:53" ht="15" customHeight="1">
      <c r="A147" s="117" t="s">
        <v>551</v>
      </c>
      <c r="C147" s="142" t="s">
        <v>890</v>
      </c>
      <c r="D147" s="157"/>
      <c r="E147" s="157"/>
      <c r="F147" s="157"/>
      <c r="G147" s="157"/>
      <c r="H147" s="157"/>
      <c r="I147" s="157"/>
      <c r="J147" s="157"/>
      <c r="K147" s="157"/>
      <c r="L147" s="157"/>
      <c r="M147" s="157"/>
      <c r="N147" s="157"/>
      <c r="O147" s="157"/>
      <c r="P147" s="157"/>
      <c r="Q147" s="157"/>
      <c r="R147" s="157"/>
      <c r="S147" s="157"/>
      <c r="AI147" s="117"/>
      <c r="AJ147" s="120"/>
      <c r="AK147" s="142" t="s">
        <v>891</v>
      </c>
      <c r="AL147" s="157"/>
      <c r="AM147" s="157"/>
      <c r="AN147" s="157"/>
      <c r="AO147" s="157"/>
      <c r="AP147" s="157"/>
      <c r="AQ147" s="157"/>
      <c r="AR147" s="157"/>
      <c r="AS147" s="157"/>
      <c r="AT147" s="157"/>
      <c r="AU147" s="157"/>
      <c r="AV147" s="157"/>
      <c r="AW147" s="157"/>
      <c r="AX147" s="157"/>
      <c r="AY147" s="157"/>
      <c r="AZ147" s="157"/>
      <c r="BA147" s="157"/>
    </row>
    <row r="148" spans="1:69" ht="73.5" customHeight="1">
      <c r="A148" s="117">
        <f>IF(B148&lt;&gt;"",COUNTIF($B$8:B148,"."),"")</f>
      </c>
      <c r="C148" s="407" t="s">
        <v>892</v>
      </c>
      <c r="D148" s="407"/>
      <c r="E148" s="407"/>
      <c r="F148" s="407"/>
      <c r="G148" s="407"/>
      <c r="H148" s="407"/>
      <c r="I148" s="407"/>
      <c r="J148" s="407"/>
      <c r="K148" s="407"/>
      <c r="L148" s="407"/>
      <c r="M148" s="407"/>
      <c r="N148" s="407"/>
      <c r="O148" s="407"/>
      <c r="P148" s="407"/>
      <c r="Q148" s="407"/>
      <c r="R148" s="407"/>
      <c r="S148" s="407"/>
      <c r="T148" s="407"/>
      <c r="U148" s="407"/>
      <c r="V148" s="407"/>
      <c r="W148" s="407"/>
      <c r="X148" s="407"/>
      <c r="Y148" s="407"/>
      <c r="Z148" s="407"/>
      <c r="AA148" s="407"/>
      <c r="AB148" s="407"/>
      <c r="AC148" s="407"/>
      <c r="AD148" s="407"/>
      <c r="AE148" s="407"/>
      <c r="AF148" s="407"/>
      <c r="AG148" s="407"/>
      <c r="AH148" s="407"/>
      <c r="AI148" s="117"/>
      <c r="AJ148" s="120"/>
      <c r="AK148" s="407" t="s">
        <v>893</v>
      </c>
      <c r="AL148" s="407"/>
      <c r="AM148" s="407"/>
      <c r="AN148" s="407"/>
      <c r="AO148" s="407"/>
      <c r="AP148" s="407"/>
      <c r="AQ148" s="407"/>
      <c r="AR148" s="407"/>
      <c r="AS148" s="407"/>
      <c r="AT148" s="407"/>
      <c r="AU148" s="407"/>
      <c r="AV148" s="407"/>
      <c r="AW148" s="407"/>
      <c r="AX148" s="407"/>
      <c r="AY148" s="407"/>
      <c r="AZ148" s="407"/>
      <c r="BA148" s="407"/>
      <c r="BB148" s="407"/>
      <c r="BC148" s="407"/>
      <c r="BD148" s="407"/>
      <c r="BE148" s="407"/>
      <c r="BF148" s="407"/>
      <c r="BG148" s="407"/>
      <c r="BH148" s="407"/>
      <c r="BI148" s="407"/>
      <c r="BJ148" s="407"/>
      <c r="BK148" s="407"/>
      <c r="BL148" s="407"/>
      <c r="BM148" s="407"/>
      <c r="BN148" s="407"/>
      <c r="BO148" s="407"/>
      <c r="BP148" s="407"/>
      <c r="BQ148" s="133"/>
    </row>
    <row r="149" spans="1:53" ht="12" customHeight="1">
      <c r="A149" s="117">
        <f>IF(B149&lt;&gt;"",COUNTIF($B$8:B149,"."),"")</f>
      </c>
      <c r="C149" s="166"/>
      <c r="D149" s="157"/>
      <c r="E149" s="157"/>
      <c r="F149" s="157"/>
      <c r="G149" s="157"/>
      <c r="H149" s="157"/>
      <c r="I149" s="157"/>
      <c r="J149" s="157"/>
      <c r="K149" s="157"/>
      <c r="L149" s="157"/>
      <c r="M149" s="157"/>
      <c r="N149" s="157"/>
      <c r="O149" s="157"/>
      <c r="P149" s="157"/>
      <c r="Q149" s="157"/>
      <c r="R149" s="157"/>
      <c r="S149" s="157"/>
      <c r="AI149" s="117"/>
      <c r="AJ149" s="120"/>
      <c r="AK149" s="166"/>
      <c r="AL149" s="157"/>
      <c r="AM149" s="157"/>
      <c r="AN149" s="157"/>
      <c r="AO149" s="157"/>
      <c r="AP149" s="157"/>
      <c r="AQ149" s="157"/>
      <c r="AR149" s="157"/>
      <c r="AS149" s="157"/>
      <c r="AT149" s="157"/>
      <c r="AU149" s="157"/>
      <c r="AV149" s="157"/>
      <c r="AW149" s="157"/>
      <c r="AX149" s="157"/>
      <c r="AY149" s="157"/>
      <c r="AZ149" s="157"/>
      <c r="BA149" s="157"/>
    </row>
    <row r="150" spans="1:53" ht="15" customHeight="1" hidden="1">
      <c r="A150" s="117" t="s">
        <v>552</v>
      </c>
      <c r="C150" s="142" t="s">
        <v>894</v>
      </c>
      <c r="D150" s="157"/>
      <c r="E150" s="157"/>
      <c r="F150" s="157"/>
      <c r="G150" s="157"/>
      <c r="H150" s="157"/>
      <c r="I150" s="157"/>
      <c r="J150" s="157"/>
      <c r="K150" s="157"/>
      <c r="L150" s="157"/>
      <c r="M150" s="157"/>
      <c r="N150" s="157"/>
      <c r="O150" s="157"/>
      <c r="P150" s="157"/>
      <c r="Q150" s="157"/>
      <c r="R150" s="157"/>
      <c r="S150" s="157"/>
      <c r="AI150" s="117"/>
      <c r="AJ150" s="120"/>
      <c r="AK150" s="142" t="s">
        <v>895</v>
      </c>
      <c r="AL150" s="157"/>
      <c r="AM150" s="157"/>
      <c r="AN150" s="157"/>
      <c r="AO150" s="157"/>
      <c r="AP150" s="157"/>
      <c r="AQ150" s="157"/>
      <c r="AR150" s="157"/>
      <c r="AS150" s="157"/>
      <c r="AT150" s="157"/>
      <c r="AU150" s="157"/>
      <c r="AV150" s="157"/>
      <c r="AW150" s="157"/>
      <c r="AX150" s="157"/>
      <c r="AY150" s="157"/>
      <c r="AZ150" s="157"/>
      <c r="BA150" s="157"/>
    </row>
    <row r="151" spans="1:68" ht="46.5" customHeight="1" hidden="1">
      <c r="A151" s="117">
        <f>IF(B151&lt;&gt;"",COUNTIF($B$8:B151,"."),"")</f>
      </c>
      <c r="C151" s="407" t="s">
        <v>896</v>
      </c>
      <c r="D151" s="407"/>
      <c r="E151" s="407"/>
      <c r="F151" s="407"/>
      <c r="G151" s="407"/>
      <c r="H151" s="407"/>
      <c r="I151" s="407"/>
      <c r="J151" s="407"/>
      <c r="K151" s="407"/>
      <c r="L151" s="407"/>
      <c r="M151" s="407"/>
      <c r="N151" s="407"/>
      <c r="O151" s="407"/>
      <c r="P151" s="407"/>
      <c r="Q151" s="407"/>
      <c r="R151" s="407"/>
      <c r="S151" s="407"/>
      <c r="T151" s="407"/>
      <c r="U151" s="407"/>
      <c r="V151" s="407"/>
      <c r="W151" s="407"/>
      <c r="X151" s="407"/>
      <c r="Y151" s="407"/>
      <c r="Z151" s="407"/>
      <c r="AA151" s="407"/>
      <c r="AB151" s="407"/>
      <c r="AC151" s="407"/>
      <c r="AD151" s="407"/>
      <c r="AE151" s="407"/>
      <c r="AF151" s="407"/>
      <c r="AG151" s="407"/>
      <c r="AH151" s="407"/>
      <c r="AI151" s="117"/>
      <c r="AJ151" s="120"/>
      <c r="AK151" s="407" t="s">
        <v>897</v>
      </c>
      <c r="AL151" s="407"/>
      <c r="AM151" s="407"/>
      <c r="AN151" s="407"/>
      <c r="AO151" s="407"/>
      <c r="AP151" s="407"/>
      <c r="AQ151" s="407"/>
      <c r="AR151" s="407"/>
      <c r="AS151" s="407"/>
      <c r="AT151" s="407"/>
      <c r="AU151" s="407"/>
      <c r="AV151" s="407"/>
      <c r="AW151" s="407"/>
      <c r="AX151" s="407"/>
      <c r="AY151" s="407"/>
      <c r="AZ151" s="407"/>
      <c r="BA151" s="407"/>
      <c r="BB151" s="407"/>
      <c r="BC151" s="407"/>
      <c r="BD151" s="407"/>
      <c r="BE151" s="407"/>
      <c r="BF151" s="407"/>
      <c r="BG151" s="407"/>
      <c r="BH151" s="407"/>
      <c r="BI151" s="407"/>
      <c r="BJ151" s="407"/>
      <c r="BK151" s="407"/>
      <c r="BL151" s="407"/>
      <c r="BM151" s="407"/>
      <c r="BN151" s="407"/>
      <c r="BO151" s="407"/>
      <c r="BP151" s="407"/>
    </row>
    <row r="152" spans="1:68" ht="34.5" customHeight="1" hidden="1">
      <c r="A152" s="117">
        <f>IF(B152&lt;&gt;"",COUNTIF($B$8:B152,"."),"")</f>
      </c>
      <c r="C152" s="407" t="s">
        <v>898</v>
      </c>
      <c r="D152" s="407"/>
      <c r="E152" s="407"/>
      <c r="F152" s="407"/>
      <c r="G152" s="407"/>
      <c r="H152" s="407"/>
      <c r="I152" s="407"/>
      <c r="J152" s="407"/>
      <c r="K152" s="407"/>
      <c r="L152" s="407"/>
      <c r="M152" s="407"/>
      <c r="N152" s="407"/>
      <c r="O152" s="407"/>
      <c r="P152" s="407"/>
      <c r="Q152" s="407"/>
      <c r="R152" s="407"/>
      <c r="S152" s="407"/>
      <c r="T152" s="407"/>
      <c r="U152" s="407"/>
      <c r="V152" s="407"/>
      <c r="W152" s="407"/>
      <c r="X152" s="407"/>
      <c r="Y152" s="407"/>
      <c r="Z152" s="407"/>
      <c r="AA152" s="407"/>
      <c r="AB152" s="407"/>
      <c r="AC152" s="407"/>
      <c r="AD152" s="407"/>
      <c r="AE152" s="407"/>
      <c r="AF152" s="407"/>
      <c r="AG152" s="407"/>
      <c r="AH152" s="407"/>
      <c r="AI152" s="117"/>
      <c r="AJ152" s="120"/>
      <c r="AK152" s="407" t="s">
        <v>899</v>
      </c>
      <c r="AL152" s="407"/>
      <c r="AM152" s="407"/>
      <c r="AN152" s="407"/>
      <c r="AO152" s="407"/>
      <c r="AP152" s="407"/>
      <c r="AQ152" s="407"/>
      <c r="AR152" s="407"/>
      <c r="AS152" s="407"/>
      <c r="AT152" s="407"/>
      <c r="AU152" s="407"/>
      <c r="AV152" s="407"/>
      <c r="AW152" s="407"/>
      <c r="AX152" s="407"/>
      <c r="AY152" s="407"/>
      <c r="AZ152" s="407"/>
      <c r="BA152" s="407"/>
      <c r="BB152" s="407"/>
      <c r="BC152" s="407"/>
      <c r="BD152" s="407"/>
      <c r="BE152" s="407"/>
      <c r="BF152" s="407"/>
      <c r="BG152" s="407"/>
      <c r="BH152" s="407"/>
      <c r="BI152" s="407"/>
      <c r="BJ152" s="407"/>
      <c r="BK152" s="407"/>
      <c r="BL152" s="407"/>
      <c r="BM152" s="407"/>
      <c r="BN152" s="407"/>
      <c r="BO152" s="407"/>
      <c r="BP152" s="407"/>
    </row>
    <row r="153" spans="1:68" ht="60" customHeight="1" hidden="1">
      <c r="A153" s="117">
        <f>IF(B153&lt;&gt;"",COUNTIF($B$8:B153,"."),"")</f>
      </c>
      <c r="C153" s="407" t="s">
        <v>900</v>
      </c>
      <c r="D153" s="407"/>
      <c r="E153" s="407"/>
      <c r="F153" s="407"/>
      <c r="G153" s="407"/>
      <c r="H153" s="407"/>
      <c r="I153" s="407"/>
      <c r="J153" s="407"/>
      <c r="K153" s="407"/>
      <c r="L153" s="407"/>
      <c r="M153" s="407"/>
      <c r="N153" s="407"/>
      <c r="O153" s="407"/>
      <c r="P153" s="407"/>
      <c r="Q153" s="407"/>
      <c r="R153" s="407"/>
      <c r="S153" s="407"/>
      <c r="T153" s="407"/>
      <c r="U153" s="407"/>
      <c r="V153" s="407"/>
      <c r="W153" s="407"/>
      <c r="X153" s="407"/>
      <c r="Y153" s="407"/>
      <c r="Z153" s="407"/>
      <c r="AA153" s="407"/>
      <c r="AB153" s="407"/>
      <c r="AC153" s="407"/>
      <c r="AD153" s="407"/>
      <c r="AE153" s="407"/>
      <c r="AF153" s="407"/>
      <c r="AG153" s="407"/>
      <c r="AH153" s="407"/>
      <c r="AI153" s="117"/>
      <c r="AJ153" s="120"/>
      <c r="AK153" s="407" t="s">
        <v>901</v>
      </c>
      <c r="AL153" s="407"/>
      <c r="AM153" s="407"/>
      <c r="AN153" s="407"/>
      <c r="AO153" s="407"/>
      <c r="AP153" s="407"/>
      <c r="AQ153" s="407"/>
      <c r="AR153" s="407"/>
      <c r="AS153" s="407"/>
      <c r="AT153" s="407"/>
      <c r="AU153" s="407"/>
      <c r="AV153" s="407"/>
      <c r="AW153" s="407"/>
      <c r="AX153" s="407"/>
      <c r="AY153" s="407"/>
      <c r="AZ153" s="407"/>
      <c r="BA153" s="407"/>
      <c r="BB153" s="407"/>
      <c r="BC153" s="407"/>
      <c r="BD153" s="407"/>
      <c r="BE153" s="407"/>
      <c r="BF153" s="407"/>
      <c r="BG153" s="407"/>
      <c r="BH153" s="407"/>
      <c r="BI153" s="407"/>
      <c r="BJ153" s="407"/>
      <c r="BK153" s="407"/>
      <c r="BL153" s="407"/>
      <c r="BM153" s="407"/>
      <c r="BN153" s="407"/>
      <c r="BO153" s="407"/>
      <c r="BP153" s="407"/>
    </row>
    <row r="154" spans="1:53" ht="12" customHeight="1" hidden="1">
      <c r="A154" s="117">
        <f>IF(B154&lt;&gt;"",COUNTIF($B$8:B154,"."),"")</f>
      </c>
      <c r="C154" s="166"/>
      <c r="D154" s="157"/>
      <c r="E154" s="157"/>
      <c r="F154" s="157"/>
      <c r="G154" s="157"/>
      <c r="H154" s="157"/>
      <c r="I154" s="157"/>
      <c r="J154" s="157"/>
      <c r="K154" s="157"/>
      <c r="L154" s="157"/>
      <c r="M154" s="157"/>
      <c r="N154" s="157"/>
      <c r="O154" s="157"/>
      <c r="P154" s="157"/>
      <c r="Q154" s="157"/>
      <c r="R154" s="157"/>
      <c r="S154" s="157"/>
      <c r="AI154" s="117"/>
      <c r="AJ154" s="120"/>
      <c r="AK154" s="166"/>
      <c r="AL154" s="157"/>
      <c r="AM154" s="157"/>
      <c r="AN154" s="157"/>
      <c r="AO154" s="157"/>
      <c r="AP154" s="157"/>
      <c r="AQ154" s="157"/>
      <c r="AR154" s="157"/>
      <c r="AS154" s="157"/>
      <c r="AT154" s="157"/>
      <c r="AU154" s="157"/>
      <c r="AV154" s="157"/>
      <c r="AW154" s="157"/>
      <c r="AX154" s="157"/>
      <c r="AY154" s="157"/>
      <c r="AZ154" s="157"/>
      <c r="BA154" s="157"/>
    </row>
    <row r="155" spans="1:53" ht="15" customHeight="1">
      <c r="A155" s="117" t="s">
        <v>542</v>
      </c>
      <c r="C155" s="142" t="s">
        <v>902</v>
      </c>
      <c r="D155" s="157"/>
      <c r="E155" s="157"/>
      <c r="F155" s="157"/>
      <c r="G155" s="157"/>
      <c r="H155" s="157"/>
      <c r="I155" s="157"/>
      <c r="J155" s="157"/>
      <c r="K155" s="157"/>
      <c r="L155" s="157"/>
      <c r="M155" s="157"/>
      <c r="N155" s="157"/>
      <c r="O155" s="157"/>
      <c r="P155" s="157"/>
      <c r="Q155" s="157"/>
      <c r="R155" s="157"/>
      <c r="S155" s="157"/>
      <c r="AI155" s="117"/>
      <c r="AJ155" s="120"/>
      <c r="AK155" s="142" t="s">
        <v>903</v>
      </c>
      <c r="AL155" s="157"/>
      <c r="AM155" s="157"/>
      <c r="AN155" s="157"/>
      <c r="AO155" s="157"/>
      <c r="AP155" s="157"/>
      <c r="AQ155" s="157"/>
      <c r="AR155" s="157"/>
      <c r="AS155" s="157"/>
      <c r="AT155" s="157"/>
      <c r="AU155" s="157"/>
      <c r="AV155" s="157"/>
      <c r="AW155" s="157"/>
      <c r="AX155" s="157"/>
      <c r="AY155" s="157"/>
      <c r="AZ155" s="157"/>
      <c r="BA155" s="157"/>
    </row>
    <row r="156" spans="1:69" ht="23.25" customHeight="1">
      <c r="A156" s="117">
        <f>IF(B156&lt;&gt;"",COUNTIF($B$8:B156,"."),"")</f>
      </c>
      <c r="C156" s="412" t="s">
        <v>904</v>
      </c>
      <c r="D156" s="412"/>
      <c r="E156" s="412"/>
      <c r="F156" s="412"/>
      <c r="G156" s="412"/>
      <c r="H156" s="412"/>
      <c r="I156" s="412"/>
      <c r="J156" s="412"/>
      <c r="K156" s="412"/>
      <c r="L156" s="412"/>
      <c r="M156" s="412"/>
      <c r="N156" s="412"/>
      <c r="O156" s="412"/>
      <c r="P156" s="412"/>
      <c r="Q156" s="412"/>
      <c r="R156" s="412"/>
      <c r="S156" s="412"/>
      <c r="T156" s="412"/>
      <c r="U156" s="412"/>
      <c r="V156" s="412"/>
      <c r="W156" s="412"/>
      <c r="X156" s="412"/>
      <c r="Y156" s="412"/>
      <c r="Z156" s="412"/>
      <c r="AA156" s="412"/>
      <c r="AB156" s="412"/>
      <c r="AC156" s="412"/>
      <c r="AD156" s="412"/>
      <c r="AE156" s="412"/>
      <c r="AF156" s="412"/>
      <c r="AG156" s="412"/>
      <c r="AH156" s="412"/>
      <c r="AI156" s="117"/>
      <c r="AJ156" s="120"/>
      <c r="AK156" s="412" t="s">
        <v>905</v>
      </c>
      <c r="AL156" s="412"/>
      <c r="AM156" s="412"/>
      <c r="AN156" s="412"/>
      <c r="AO156" s="412"/>
      <c r="AP156" s="412"/>
      <c r="AQ156" s="412"/>
      <c r="AR156" s="412"/>
      <c r="AS156" s="412"/>
      <c r="AT156" s="412"/>
      <c r="AU156" s="412"/>
      <c r="AV156" s="412"/>
      <c r="AW156" s="412"/>
      <c r="AX156" s="412"/>
      <c r="AY156" s="412"/>
      <c r="AZ156" s="412"/>
      <c r="BA156" s="412"/>
      <c r="BB156" s="412"/>
      <c r="BC156" s="412"/>
      <c r="BD156" s="412"/>
      <c r="BE156" s="412"/>
      <c r="BF156" s="412"/>
      <c r="BG156" s="412"/>
      <c r="BH156" s="412"/>
      <c r="BI156" s="412"/>
      <c r="BJ156" s="412"/>
      <c r="BK156" s="412"/>
      <c r="BL156" s="412"/>
      <c r="BM156" s="412"/>
      <c r="BN156" s="412"/>
      <c r="BO156" s="412"/>
      <c r="BP156" s="412"/>
      <c r="BQ156" s="135"/>
    </row>
    <row r="157" spans="1:69" ht="44.25" customHeight="1">
      <c r="A157" s="117">
        <f>IF(B157&lt;&gt;"",COUNTIF($B$8:B157,"."),"")</f>
      </c>
      <c r="C157" s="412" t="s">
        <v>906</v>
      </c>
      <c r="D157" s="412"/>
      <c r="E157" s="412"/>
      <c r="F157" s="412"/>
      <c r="G157" s="412"/>
      <c r="H157" s="412"/>
      <c r="I157" s="412"/>
      <c r="J157" s="412"/>
      <c r="K157" s="412"/>
      <c r="L157" s="412"/>
      <c r="M157" s="412"/>
      <c r="N157" s="412"/>
      <c r="O157" s="412"/>
      <c r="P157" s="412"/>
      <c r="Q157" s="412"/>
      <c r="R157" s="412"/>
      <c r="S157" s="412"/>
      <c r="T157" s="412"/>
      <c r="U157" s="412"/>
      <c r="V157" s="412"/>
      <c r="W157" s="412"/>
      <c r="X157" s="412"/>
      <c r="Y157" s="412"/>
      <c r="Z157" s="412"/>
      <c r="AA157" s="412"/>
      <c r="AB157" s="412"/>
      <c r="AC157" s="412"/>
      <c r="AD157" s="412"/>
      <c r="AE157" s="412"/>
      <c r="AF157" s="412"/>
      <c r="AG157" s="412"/>
      <c r="AH157" s="412"/>
      <c r="AI157" s="117"/>
      <c r="AJ157" s="120"/>
      <c r="AK157" s="412" t="s">
        <v>907</v>
      </c>
      <c r="AL157" s="412"/>
      <c r="AM157" s="412"/>
      <c r="AN157" s="412"/>
      <c r="AO157" s="412"/>
      <c r="AP157" s="412"/>
      <c r="AQ157" s="412"/>
      <c r="AR157" s="412"/>
      <c r="AS157" s="412"/>
      <c r="AT157" s="412"/>
      <c r="AU157" s="412"/>
      <c r="AV157" s="412"/>
      <c r="AW157" s="412"/>
      <c r="AX157" s="412"/>
      <c r="AY157" s="412"/>
      <c r="AZ157" s="412"/>
      <c r="BA157" s="412"/>
      <c r="BB157" s="412"/>
      <c r="BC157" s="412"/>
      <c r="BD157" s="412"/>
      <c r="BE157" s="412"/>
      <c r="BF157" s="412"/>
      <c r="BG157" s="412"/>
      <c r="BH157" s="412"/>
      <c r="BI157" s="412"/>
      <c r="BJ157" s="412"/>
      <c r="BK157" s="412"/>
      <c r="BL157" s="412"/>
      <c r="BM157" s="412"/>
      <c r="BN157" s="412"/>
      <c r="BO157" s="412"/>
      <c r="BP157" s="412"/>
      <c r="BQ157" s="135"/>
    </row>
    <row r="158" spans="1:69" ht="48.75" customHeight="1" hidden="1">
      <c r="A158" s="117">
        <f>IF(B158&lt;&gt;"",COUNTIF($B$8:B158,"."),"")</f>
      </c>
      <c r="C158" s="407" t="s">
        <v>908</v>
      </c>
      <c r="D158" s="407"/>
      <c r="E158" s="407"/>
      <c r="F158" s="407"/>
      <c r="G158" s="407"/>
      <c r="H158" s="407"/>
      <c r="I158" s="407"/>
      <c r="J158" s="407"/>
      <c r="K158" s="407"/>
      <c r="L158" s="407"/>
      <c r="M158" s="407"/>
      <c r="N158" s="407"/>
      <c r="O158" s="407"/>
      <c r="P158" s="407"/>
      <c r="Q158" s="407"/>
      <c r="R158" s="407"/>
      <c r="S158" s="407"/>
      <c r="T158" s="407"/>
      <c r="U158" s="407"/>
      <c r="V158" s="407"/>
      <c r="W158" s="407"/>
      <c r="X158" s="407"/>
      <c r="Y158" s="407"/>
      <c r="Z158" s="407"/>
      <c r="AA158" s="407"/>
      <c r="AB158" s="407"/>
      <c r="AC158" s="407"/>
      <c r="AD158" s="407"/>
      <c r="AE158" s="407"/>
      <c r="AF158" s="407"/>
      <c r="AG158" s="407"/>
      <c r="AH158" s="407"/>
      <c r="AI158" s="117"/>
      <c r="AJ158" s="120"/>
      <c r="AK158" s="407" t="s">
        <v>909</v>
      </c>
      <c r="AL158" s="407"/>
      <c r="AM158" s="407"/>
      <c r="AN158" s="407"/>
      <c r="AO158" s="407"/>
      <c r="AP158" s="407"/>
      <c r="AQ158" s="407"/>
      <c r="AR158" s="407"/>
      <c r="AS158" s="407"/>
      <c r="AT158" s="407"/>
      <c r="AU158" s="407"/>
      <c r="AV158" s="407"/>
      <c r="AW158" s="407"/>
      <c r="AX158" s="407"/>
      <c r="AY158" s="407"/>
      <c r="AZ158" s="407"/>
      <c r="BA158" s="407"/>
      <c r="BB158" s="407"/>
      <c r="BC158" s="407"/>
      <c r="BD158" s="407"/>
      <c r="BE158" s="407"/>
      <c r="BF158" s="407"/>
      <c r="BG158" s="407"/>
      <c r="BH158" s="407"/>
      <c r="BI158" s="407"/>
      <c r="BJ158" s="407"/>
      <c r="BK158" s="407"/>
      <c r="BL158" s="407"/>
      <c r="BM158" s="407"/>
      <c r="BN158" s="407"/>
      <c r="BO158" s="407"/>
      <c r="BP158" s="407"/>
      <c r="BQ158" s="133"/>
    </row>
    <row r="159" spans="1:69" ht="51" customHeight="1" hidden="1">
      <c r="A159" s="117">
        <f>IF(B159&lt;&gt;"",COUNTIF($B$8:B159,"."),"")</f>
      </c>
      <c r="C159" s="407" t="s">
        <v>910</v>
      </c>
      <c r="D159" s="407"/>
      <c r="E159" s="407"/>
      <c r="F159" s="407"/>
      <c r="G159" s="407"/>
      <c r="H159" s="407"/>
      <c r="I159" s="407"/>
      <c r="J159" s="407"/>
      <c r="K159" s="407"/>
      <c r="L159" s="407"/>
      <c r="M159" s="407"/>
      <c r="N159" s="407"/>
      <c r="O159" s="407"/>
      <c r="P159" s="407"/>
      <c r="Q159" s="407"/>
      <c r="R159" s="407"/>
      <c r="S159" s="407"/>
      <c r="T159" s="407"/>
      <c r="U159" s="407"/>
      <c r="V159" s="407"/>
      <c r="W159" s="407"/>
      <c r="X159" s="407"/>
      <c r="Y159" s="407"/>
      <c r="Z159" s="407"/>
      <c r="AA159" s="407"/>
      <c r="AB159" s="407"/>
      <c r="AC159" s="407"/>
      <c r="AD159" s="407"/>
      <c r="AE159" s="407"/>
      <c r="AF159" s="407"/>
      <c r="AG159" s="407"/>
      <c r="AH159" s="407"/>
      <c r="AI159" s="117"/>
      <c r="AJ159" s="120"/>
      <c r="AK159" s="407" t="s">
        <v>911</v>
      </c>
      <c r="AL159" s="407"/>
      <c r="AM159" s="407"/>
      <c r="AN159" s="407"/>
      <c r="AO159" s="407"/>
      <c r="AP159" s="407"/>
      <c r="AQ159" s="407"/>
      <c r="AR159" s="407"/>
      <c r="AS159" s="407"/>
      <c r="AT159" s="407"/>
      <c r="AU159" s="407"/>
      <c r="AV159" s="407"/>
      <c r="AW159" s="407"/>
      <c r="AX159" s="407"/>
      <c r="AY159" s="407"/>
      <c r="AZ159" s="407"/>
      <c r="BA159" s="407"/>
      <c r="BB159" s="407"/>
      <c r="BC159" s="407"/>
      <c r="BD159" s="407"/>
      <c r="BE159" s="407"/>
      <c r="BF159" s="407"/>
      <c r="BG159" s="407"/>
      <c r="BH159" s="407"/>
      <c r="BI159" s="407"/>
      <c r="BJ159" s="407"/>
      <c r="BK159" s="407"/>
      <c r="BL159" s="407"/>
      <c r="BM159" s="407"/>
      <c r="BN159" s="407"/>
      <c r="BO159" s="407"/>
      <c r="BP159" s="407"/>
      <c r="BQ159" s="133"/>
    </row>
    <row r="160" spans="1:69" ht="36.75" customHeight="1" hidden="1">
      <c r="A160" s="117">
        <f>IF(B160&lt;&gt;"",COUNTIF($B$8:B160,"."),"")</f>
      </c>
      <c r="C160" s="407" t="s">
        <v>912</v>
      </c>
      <c r="D160" s="407"/>
      <c r="E160" s="407"/>
      <c r="F160" s="407"/>
      <c r="G160" s="407"/>
      <c r="H160" s="407"/>
      <c r="I160" s="407"/>
      <c r="J160" s="407"/>
      <c r="K160" s="407"/>
      <c r="L160" s="407"/>
      <c r="M160" s="407"/>
      <c r="N160" s="407"/>
      <c r="O160" s="407"/>
      <c r="P160" s="407"/>
      <c r="Q160" s="407"/>
      <c r="R160" s="407"/>
      <c r="S160" s="407"/>
      <c r="T160" s="407"/>
      <c r="U160" s="407"/>
      <c r="V160" s="407"/>
      <c r="W160" s="407"/>
      <c r="X160" s="407"/>
      <c r="Y160" s="407"/>
      <c r="Z160" s="407"/>
      <c r="AA160" s="407"/>
      <c r="AB160" s="407"/>
      <c r="AC160" s="407"/>
      <c r="AD160" s="407"/>
      <c r="AE160" s="407"/>
      <c r="AF160" s="407"/>
      <c r="AG160" s="407"/>
      <c r="AH160" s="407"/>
      <c r="AI160" s="117"/>
      <c r="AJ160" s="120"/>
      <c r="AK160" s="407" t="s">
        <v>913</v>
      </c>
      <c r="AL160" s="407"/>
      <c r="AM160" s="407"/>
      <c r="AN160" s="407"/>
      <c r="AO160" s="407"/>
      <c r="AP160" s="407"/>
      <c r="AQ160" s="407"/>
      <c r="AR160" s="407"/>
      <c r="AS160" s="407"/>
      <c r="AT160" s="407"/>
      <c r="AU160" s="407"/>
      <c r="AV160" s="407"/>
      <c r="AW160" s="407"/>
      <c r="AX160" s="407"/>
      <c r="AY160" s="407"/>
      <c r="AZ160" s="407"/>
      <c r="BA160" s="407"/>
      <c r="BB160" s="407"/>
      <c r="BC160" s="407"/>
      <c r="BD160" s="407"/>
      <c r="BE160" s="407"/>
      <c r="BF160" s="407"/>
      <c r="BG160" s="407"/>
      <c r="BH160" s="407"/>
      <c r="BI160" s="407"/>
      <c r="BJ160" s="407"/>
      <c r="BK160" s="407"/>
      <c r="BL160" s="407"/>
      <c r="BM160" s="407"/>
      <c r="BN160" s="407"/>
      <c r="BO160" s="407"/>
      <c r="BP160" s="407"/>
      <c r="BQ160" s="133"/>
    </row>
    <row r="161" spans="1:69" ht="36.75" customHeight="1" hidden="1">
      <c r="A161" s="117">
        <f>IF(B161&lt;&gt;"",COUNTIF($B$8:B161,"."),"")</f>
      </c>
      <c r="C161" s="407" t="s">
        <v>914</v>
      </c>
      <c r="D161" s="407"/>
      <c r="E161" s="407"/>
      <c r="F161" s="407"/>
      <c r="G161" s="407"/>
      <c r="H161" s="407"/>
      <c r="I161" s="407"/>
      <c r="J161" s="407"/>
      <c r="K161" s="407"/>
      <c r="L161" s="407"/>
      <c r="M161" s="407"/>
      <c r="N161" s="407"/>
      <c r="O161" s="407"/>
      <c r="P161" s="407"/>
      <c r="Q161" s="407"/>
      <c r="R161" s="407"/>
      <c r="S161" s="407"/>
      <c r="T161" s="407"/>
      <c r="U161" s="407"/>
      <c r="V161" s="407"/>
      <c r="W161" s="407"/>
      <c r="X161" s="407"/>
      <c r="Y161" s="407"/>
      <c r="Z161" s="407"/>
      <c r="AA161" s="407"/>
      <c r="AB161" s="407"/>
      <c r="AC161" s="407"/>
      <c r="AD161" s="407"/>
      <c r="AE161" s="407"/>
      <c r="AF161" s="407"/>
      <c r="AG161" s="407"/>
      <c r="AH161" s="407"/>
      <c r="AI161" s="117"/>
      <c r="AJ161" s="120"/>
      <c r="AK161" s="407" t="s">
        <v>915</v>
      </c>
      <c r="AL161" s="407"/>
      <c r="AM161" s="407"/>
      <c r="AN161" s="407"/>
      <c r="AO161" s="407"/>
      <c r="AP161" s="407"/>
      <c r="AQ161" s="407"/>
      <c r="AR161" s="407"/>
      <c r="AS161" s="407"/>
      <c r="AT161" s="407"/>
      <c r="AU161" s="407"/>
      <c r="AV161" s="407"/>
      <c r="AW161" s="407"/>
      <c r="AX161" s="407"/>
      <c r="AY161" s="407"/>
      <c r="AZ161" s="407"/>
      <c r="BA161" s="407"/>
      <c r="BB161" s="407"/>
      <c r="BC161" s="407"/>
      <c r="BD161" s="407"/>
      <c r="BE161" s="407"/>
      <c r="BF161" s="407"/>
      <c r="BG161" s="407"/>
      <c r="BH161" s="407"/>
      <c r="BI161" s="407"/>
      <c r="BJ161" s="407"/>
      <c r="BK161" s="407"/>
      <c r="BL161" s="407"/>
      <c r="BM161" s="407"/>
      <c r="BN161" s="407"/>
      <c r="BO161" s="407"/>
      <c r="BP161" s="407"/>
      <c r="BQ161" s="133"/>
    </row>
    <row r="162" spans="1:69" ht="45.75" customHeight="1">
      <c r="A162" s="117">
        <f>IF(B162&lt;&gt;"",COUNTIF($B$8:B162,"."),"")</f>
      </c>
      <c r="C162" s="407" t="s">
        <v>916</v>
      </c>
      <c r="D162" s="407"/>
      <c r="E162" s="407"/>
      <c r="F162" s="407"/>
      <c r="G162" s="407"/>
      <c r="H162" s="407"/>
      <c r="I162" s="407"/>
      <c r="J162" s="407"/>
      <c r="K162" s="407"/>
      <c r="L162" s="407"/>
      <c r="M162" s="407"/>
      <c r="N162" s="407"/>
      <c r="O162" s="407"/>
      <c r="P162" s="407"/>
      <c r="Q162" s="407"/>
      <c r="R162" s="407"/>
      <c r="S162" s="407"/>
      <c r="T162" s="407"/>
      <c r="U162" s="407"/>
      <c r="V162" s="407"/>
      <c r="W162" s="407"/>
      <c r="X162" s="407"/>
      <c r="Y162" s="407"/>
      <c r="Z162" s="407"/>
      <c r="AA162" s="407"/>
      <c r="AB162" s="407"/>
      <c r="AC162" s="407"/>
      <c r="AD162" s="407"/>
      <c r="AE162" s="407"/>
      <c r="AF162" s="407"/>
      <c r="AG162" s="407"/>
      <c r="AH162" s="407"/>
      <c r="AI162" s="117"/>
      <c r="AJ162" s="120"/>
      <c r="AK162" s="407" t="s">
        <v>917</v>
      </c>
      <c r="AL162" s="407"/>
      <c r="AM162" s="407"/>
      <c r="AN162" s="407"/>
      <c r="AO162" s="407"/>
      <c r="AP162" s="407"/>
      <c r="AQ162" s="407"/>
      <c r="AR162" s="407"/>
      <c r="AS162" s="407"/>
      <c r="AT162" s="407"/>
      <c r="AU162" s="407"/>
      <c r="AV162" s="407"/>
      <c r="AW162" s="407"/>
      <c r="AX162" s="407"/>
      <c r="AY162" s="407"/>
      <c r="AZ162" s="407"/>
      <c r="BA162" s="407"/>
      <c r="BB162" s="407"/>
      <c r="BC162" s="407"/>
      <c r="BD162" s="407"/>
      <c r="BE162" s="407"/>
      <c r="BF162" s="407"/>
      <c r="BG162" s="407"/>
      <c r="BH162" s="407"/>
      <c r="BI162" s="407"/>
      <c r="BJ162" s="407"/>
      <c r="BK162" s="407"/>
      <c r="BL162" s="407"/>
      <c r="BM162" s="407"/>
      <c r="BN162" s="407"/>
      <c r="BO162" s="407"/>
      <c r="BP162" s="407"/>
      <c r="BQ162" s="133"/>
    </row>
    <row r="163" spans="1:74" ht="45.75" customHeight="1" hidden="1">
      <c r="A163" s="117"/>
      <c r="C163" s="407" t="s">
        <v>918</v>
      </c>
      <c r="D163" s="407"/>
      <c r="E163" s="407"/>
      <c r="F163" s="407"/>
      <c r="G163" s="407"/>
      <c r="H163" s="407"/>
      <c r="I163" s="407"/>
      <c r="J163" s="407"/>
      <c r="K163" s="407"/>
      <c r="L163" s="407"/>
      <c r="M163" s="407"/>
      <c r="N163" s="407"/>
      <c r="O163" s="407"/>
      <c r="P163" s="407"/>
      <c r="Q163" s="407"/>
      <c r="R163" s="407"/>
      <c r="S163" s="407"/>
      <c r="T163" s="407"/>
      <c r="U163" s="407"/>
      <c r="V163" s="407"/>
      <c r="W163" s="407"/>
      <c r="X163" s="407"/>
      <c r="Y163" s="407"/>
      <c r="Z163" s="407"/>
      <c r="AA163" s="407"/>
      <c r="AB163" s="407"/>
      <c r="AC163" s="407"/>
      <c r="AD163" s="407"/>
      <c r="AE163" s="407"/>
      <c r="AF163" s="407"/>
      <c r="AG163" s="407"/>
      <c r="AH163" s="407"/>
      <c r="AI163" s="117"/>
      <c r="AJ163" s="120"/>
      <c r="AK163" s="407" t="s">
        <v>919</v>
      </c>
      <c r="AL163" s="407"/>
      <c r="AM163" s="407"/>
      <c r="AN163" s="407"/>
      <c r="AO163" s="407"/>
      <c r="AP163" s="407"/>
      <c r="AQ163" s="407"/>
      <c r="AR163" s="407"/>
      <c r="AS163" s="407"/>
      <c r="AT163" s="407"/>
      <c r="AU163" s="407"/>
      <c r="AV163" s="407"/>
      <c r="AW163" s="407"/>
      <c r="AX163" s="407"/>
      <c r="AY163" s="407"/>
      <c r="AZ163" s="407"/>
      <c r="BA163" s="407"/>
      <c r="BB163" s="407"/>
      <c r="BC163" s="407"/>
      <c r="BD163" s="407"/>
      <c r="BE163" s="407"/>
      <c r="BF163" s="407"/>
      <c r="BG163" s="407"/>
      <c r="BH163" s="407"/>
      <c r="BI163" s="407"/>
      <c r="BJ163" s="407"/>
      <c r="BK163" s="407"/>
      <c r="BL163" s="407"/>
      <c r="BM163" s="407"/>
      <c r="BN163" s="407"/>
      <c r="BO163" s="407"/>
      <c r="BP163" s="407"/>
      <c r="BQ163" s="133"/>
      <c r="BU163" s="156"/>
      <c r="BV163" s="156"/>
    </row>
    <row r="164" spans="1:69" ht="36.75" customHeight="1" hidden="1">
      <c r="A164" s="117">
        <f>IF(B164&lt;&gt;"",COUNTIF($B$8:B164,"."),"")</f>
      </c>
      <c r="C164" s="407" t="s">
        <v>920</v>
      </c>
      <c r="D164" s="407"/>
      <c r="E164" s="407"/>
      <c r="F164" s="407"/>
      <c r="G164" s="407"/>
      <c r="H164" s="407"/>
      <c r="I164" s="407"/>
      <c r="J164" s="407"/>
      <c r="K164" s="407"/>
      <c r="L164" s="407"/>
      <c r="M164" s="407"/>
      <c r="N164" s="407"/>
      <c r="O164" s="407"/>
      <c r="P164" s="407"/>
      <c r="Q164" s="407"/>
      <c r="R164" s="407"/>
      <c r="S164" s="407"/>
      <c r="T164" s="407"/>
      <c r="U164" s="407"/>
      <c r="V164" s="407"/>
      <c r="W164" s="407"/>
      <c r="X164" s="407"/>
      <c r="Y164" s="407"/>
      <c r="Z164" s="407"/>
      <c r="AA164" s="407"/>
      <c r="AB164" s="407"/>
      <c r="AC164" s="407"/>
      <c r="AD164" s="407"/>
      <c r="AE164" s="407"/>
      <c r="AF164" s="407"/>
      <c r="AG164" s="407"/>
      <c r="AH164" s="407"/>
      <c r="AI164" s="117"/>
      <c r="AJ164" s="120"/>
      <c r="AK164" s="407" t="s">
        <v>921</v>
      </c>
      <c r="AL164" s="407"/>
      <c r="AM164" s="407"/>
      <c r="AN164" s="407"/>
      <c r="AO164" s="407"/>
      <c r="AP164" s="407"/>
      <c r="AQ164" s="407"/>
      <c r="AR164" s="407"/>
      <c r="AS164" s="407"/>
      <c r="AT164" s="407"/>
      <c r="AU164" s="407"/>
      <c r="AV164" s="407"/>
      <c r="AW164" s="407"/>
      <c r="AX164" s="407"/>
      <c r="AY164" s="407"/>
      <c r="AZ164" s="407"/>
      <c r="BA164" s="407"/>
      <c r="BB164" s="407"/>
      <c r="BC164" s="407"/>
      <c r="BD164" s="407"/>
      <c r="BE164" s="407"/>
      <c r="BF164" s="407"/>
      <c r="BG164" s="407"/>
      <c r="BH164" s="407"/>
      <c r="BI164" s="407"/>
      <c r="BJ164" s="407"/>
      <c r="BK164" s="407"/>
      <c r="BL164" s="407"/>
      <c r="BM164" s="407"/>
      <c r="BN164" s="407"/>
      <c r="BO164" s="407"/>
      <c r="BP164" s="407"/>
      <c r="BQ164" s="133"/>
    </row>
    <row r="165" spans="1:68" ht="33.75" customHeight="1" hidden="1">
      <c r="A165" s="117">
        <f>IF(B165&lt;&gt;"",COUNTIF($B$8:B165,"."),"")</f>
      </c>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17"/>
      <c r="AJ165" s="120"/>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row>
    <row r="166" spans="1:74" ht="15" customHeight="1" hidden="1">
      <c r="A166" s="117" t="s">
        <v>555</v>
      </c>
      <c r="C166" s="142" t="s">
        <v>922</v>
      </c>
      <c r="D166" s="157"/>
      <c r="E166" s="157"/>
      <c r="F166" s="157"/>
      <c r="G166" s="157"/>
      <c r="H166" s="157"/>
      <c r="I166" s="157"/>
      <c r="J166" s="157"/>
      <c r="K166" s="157"/>
      <c r="L166" s="157"/>
      <c r="M166" s="157"/>
      <c r="N166" s="157"/>
      <c r="O166" s="157"/>
      <c r="P166" s="157"/>
      <c r="Q166" s="157"/>
      <c r="R166" s="157"/>
      <c r="S166" s="157"/>
      <c r="AI166" s="117"/>
      <c r="AJ166" s="120"/>
      <c r="AK166" s="142" t="s">
        <v>923</v>
      </c>
      <c r="AL166" s="157"/>
      <c r="AM166" s="157"/>
      <c r="AN166" s="157"/>
      <c r="AO166" s="157"/>
      <c r="AP166" s="157"/>
      <c r="AQ166" s="157"/>
      <c r="AR166" s="157"/>
      <c r="AS166" s="157"/>
      <c r="AT166" s="157"/>
      <c r="AU166" s="157"/>
      <c r="AV166" s="157"/>
      <c r="AW166" s="157"/>
      <c r="AX166" s="157"/>
      <c r="AY166" s="157"/>
      <c r="AZ166" s="157"/>
      <c r="BA166" s="157"/>
      <c r="BU166" s="156"/>
      <c r="BV166" s="156"/>
    </row>
    <row r="167" spans="1:74" ht="86.25" customHeight="1" hidden="1">
      <c r="A167" s="117">
        <f>IF(B167&lt;&gt;"",COUNTIF($B$8:B167,"."),"")</f>
      </c>
      <c r="C167" s="407" t="s">
        <v>924</v>
      </c>
      <c r="D167" s="407"/>
      <c r="E167" s="407"/>
      <c r="F167" s="407"/>
      <c r="G167" s="407"/>
      <c r="H167" s="407"/>
      <c r="I167" s="407"/>
      <c r="J167" s="407"/>
      <c r="K167" s="407"/>
      <c r="L167" s="407"/>
      <c r="M167" s="407"/>
      <c r="N167" s="407"/>
      <c r="O167" s="407"/>
      <c r="P167" s="407"/>
      <c r="Q167" s="407"/>
      <c r="R167" s="407"/>
      <c r="S167" s="407"/>
      <c r="T167" s="407"/>
      <c r="U167" s="407"/>
      <c r="V167" s="407"/>
      <c r="W167" s="407"/>
      <c r="X167" s="407"/>
      <c r="Y167" s="407"/>
      <c r="Z167" s="407"/>
      <c r="AA167" s="407"/>
      <c r="AB167" s="407"/>
      <c r="AC167" s="407"/>
      <c r="AD167" s="407"/>
      <c r="AE167" s="407"/>
      <c r="AF167" s="407"/>
      <c r="AG167" s="407"/>
      <c r="AH167" s="407"/>
      <c r="AI167" s="117"/>
      <c r="AJ167" s="120"/>
      <c r="AK167" s="407" t="s">
        <v>925</v>
      </c>
      <c r="AL167" s="407"/>
      <c r="AM167" s="407"/>
      <c r="AN167" s="407"/>
      <c r="AO167" s="407"/>
      <c r="AP167" s="407"/>
      <c r="AQ167" s="407"/>
      <c r="AR167" s="407"/>
      <c r="AS167" s="407"/>
      <c r="AT167" s="407"/>
      <c r="AU167" s="407"/>
      <c r="AV167" s="407"/>
      <c r="AW167" s="407"/>
      <c r="AX167" s="407"/>
      <c r="AY167" s="407"/>
      <c r="AZ167" s="407"/>
      <c r="BA167" s="407"/>
      <c r="BB167" s="407"/>
      <c r="BC167" s="407"/>
      <c r="BD167" s="407"/>
      <c r="BE167" s="407"/>
      <c r="BF167" s="407"/>
      <c r="BG167" s="407"/>
      <c r="BH167" s="407"/>
      <c r="BI167" s="407"/>
      <c r="BJ167" s="407"/>
      <c r="BK167" s="407"/>
      <c r="BL167" s="407"/>
      <c r="BM167" s="407"/>
      <c r="BN167" s="407"/>
      <c r="BO167" s="407"/>
      <c r="BP167" s="407"/>
      <c r="BQ167" s="133"/>
      <c r="BU167" s="156"/>
      <c r="BV167" s="156"/>
    </row>
    <row r="168" spans="1:74" ht="86.25" customHeight="1" hidden="1">
      <c r="A168" s="117">
        <f>IF(B168&lt;&gt;"",COUNTIF($B$8:B168,"."),"")</f>
      </c>
      <c r="C168" s="407" t="s">
        <v>926</v>
      </c>
      <c r="D168" s="407"/>
      <c r="E168" s="407"/>
      <c r="F168" s="407"/>
      <c r="G168" s="407"/>
      <c r="H168" s="407"/>
      <c r="I168" s="407"/>
      <c r="J168" s="407"/>
      <c r="K168" s="407"/>
      <c r="L168" s="407"/>
      <c r="M168" s="407"/>
      <c r="N168" s="407"/>
      <c r="O168" s="407"/>
      <c r="P168" s="407"/>
      <c r="Q168" s="407"/>
      <c r="R168" s="407"/>
      <c r="S168" s="407"/>
      <c r="T168" s="407"/>
      <c r="U168" s="407"/>
      <c r="V168" s="407"/>
      <c r="W168" s="407"/>
      <c r="X168" s="407"/>
      <c r="Y168" s="407"/>
      <c r="Z168" s="407"/>
      <c r="AA168" s="407"/>
      <c r="AB168" s="407"/>
      <c r="AC168" s="407"/>
      <c r="AD168" s="407"/>
      <c r="AE168" s="407"/>
      <c r="AF168" s="407"/>
      <c r="AG168" s="407"/>
      <c r="AH168" s="407"/>
      <c r="AI168" s="117"/>
      <c r="AJ168" s="120"/>
      <c r="AK168" s="407" t="s">
        <v>927</v>
      </c>
      <c r="AL168" s="407"/>
      <c r="AM168" s="407"/>
      <c r="AN168" s="407"/>
      <c r="AO168" s="407"/>
      <c r="AP168" s="407"/>
      <c r="AQ168" s="407"/>
      <c r="AR168" s="407"/>
      <c r="AS168" s="407"/>
      <c r="AT168" s="407"/>
      <c r="AU168" s="407"/>
      <c r="AV168" s="407"/>
      <c r="AW168" s="407"/>
      <c r="AX168" s="407"/>
      <c r="AY168" s="407"/>
      <c r="AZ168" s="407"/>
      <c r="BA168" s="407"/>
      <c r="BB168" s="407"/>
      <c r="BC168" s="407"/>
      <c r="BD168" s="407"/>
      <c r="BE168" s="407"/>
      <c r="BF168" s="407"/>
      <c r="BG168" s="407"/>
      <c r="BH168" s="407"/>
      <c r="BI168" s="407"/>
      <c r="BJ168" s="407"/>
      <c r="BK168" s="407"/>
      <c r="BL168" s="407"/>
      <c r="BM168" s="407"/>
      <c r="BN168" s="407"/>
      <c r="BO168" s="407"/>
      <c r="BP168" s="407"/>
      <c r="BQ168" s="133"/>
      <c r="BU168" s="156"/>
      <c r="BV168" s="156"/>
    </row>
    <row r="169" spans="1:53" ht="12" customHeight="1">
      <c r="A169" s="117">
        <f>IF(B169&lt;&gt;"",COUNTIF($B$8:B169,"."),"")</f>
      </c>
      <c r="C169" s="150"/>
      <c r="D169" s="157"/>
      <c r="E169" s="157"/>
      <c r="F169" s="157"/>
      <c r="G169" s="157"/>
      <c r="H169" s="157"/>
      <c r="I169" s="157"/>
      <c r="J169" s="157"/>
      <c r="K169" s="157"/>
      <c r="L169" s="157"/>
      <c r="M169" s="157"/>
      <c r="N169" s="157"/>
      <c r="O169" s="157"/>
      <c r="P169" s="157"/>
      <c r="Q169" s="157"/>
      <c r="R169" s="157"/>
      <c r="S169" s="157"/>
      <c r="AI169" s="117"/>
      <c r="AJ169" s="120"/>
      <c r="AK169" s="150"/>
      <c r="AL169" s="157"/>
      <c r="AM169" s="157"/>
      <c r="AN169" s="157"/>
      <c r="AO169" s="157"/>
      <c r="AP169" s="157"/>
      <c r="AQ169" s="157"/>
      <c r="AR169" s="157"/>
      <c r="AS169" s="157"/>
      <c r="AT169" s="157"/>
      <c r="AU169" s="157"/>
      <c r="AV169" s="157"/>
      <c r="AW169" s="157"/>
      <c r="AX169" s="157"/>
      <c r="AY169" s="157"/>
      <c r="AZ169" s="157"/>
      <c r="BA169" s="157"/>
    </row>
    <row r="170" spans="1:53" ht="15" customHeight="1">
      <c r="A170" s="117" t="s">
        <v>552</v>
      </c>
      <c r="C170" s="142" t="s">
        <v>928</v>
      </c>
      <c r="D170" s="157"/>
      <c r="E170" s="157"/>
      <c r="F170" s="157"/>
      <c r="G170" s="157"/>
      <c r="H170" s="157"/>
      <c r="I170" s="157"/>
      <c r="J170" s="157"/>
      <c r="K170" s="157"/>
      <c r="L170" s="157"/>
      <c r="M170" s="157"/>
      <c r="N170" s="157"/>
      <c r="O170" s="157"/>
      <c r="P170" s="157"/>
      <c r="Q170" s="157"/>
      <c r="R170" s="157"/>
      <c r="S170" s="157"/>
      <c r="AI170" s="117"/>
      <c r="AJ170" s="120"/>
      <c r="AK170" s="142" t="s">
        <v>929</v>
      </c>
      <c r="AL170" s="157"/>
      <c r="AM170" s="157"/>
      <c r="AN170" s="157"/>
      <c r="AO170" s="157"/>
      <c r="AP170" s="157"/>
      <c r="AQ170" s="157"/>
      <c r="AR170" s="157"/>
      <c r="AS170" s="157"/>
      <c r="AT170" s="157"/>
      <c r="AU170" s="157"/>
      <c r="AV170" s="157"/>
      <c r="AW170" s="157"/>
      <c r="AX170" s="157"/>
      <c r="AY170" s="157"/>
      <c r="AZ170" s="157"/>
      <c r="BA170" s="157"/>
    </row>
    <row r="171" spans="1:53" ht="22.5" customHeight="1">
      <c r="A171" s="117">
        <f>IF(B171&lt;&gt;"",COUNTIF($B$8:B171,"."),"")</f>
      </c>
      <c r="C171" s="151" t="s">
        <v>930</v>
      </c>
      <c r="D171" s="157"/>
      <c r="E171" s="157"/>
      <c r="F171" s="157"/>
      <c r="G171" s="157"/>
      <c r="H171" s="157"/>
      <c r="I171" s="157"/>
      <c r="J171" s="157"/>
      <c r="K171" s="157"/>
      <c r="L171" s="157"/>
      <c r="M171" s="157"/>
      <c r="N171" s="157"/>
      <c r="O171" s="157"/>
      <c r="P171" s="157"/>
      <c r="Q171" s="157"/>
      <c r="R171" s="157"/>
      <c r="S171" s="157"/>
      <c r="AI171" s="117"/>
      <c r="AJ171" s="120"/>
      <c r="AK171" s="151" t="s">
        <v>931</v>
      </c>
      <c r="AL171" s="157"/>
      <c r="AM171" s="157"/>
      <c r="AN171" s="157"/>
      <c r="AO171" s="157"/>
      <c r="AP171" s="157"/>
      <c r="AQ171" s="157"/>
      <c r="AR171" s="157"/>
      <c r="AS171" s="157"/>
      <c r="AT171" s="157"/>
      <c r="AU171" s="157"/>
      <c r="AV171" s="157"/>
      <c r="AW171" s="157"/>
      <c r="AX171" s="157"/>
      <c r="AY171" s="157"/>
      <c r="AZ171" s="157"/>
      <c r="BA171" s="157"/>
    </row>
    <row r="172" spans="1:69" ht="21.75" customHeight="1">
      <c r="A172" s="117">
        <f>IF(B172&lt;&gt;"",COUNTIF($B$8:B172,"."),"")</f>
      </c>
      <c r="C172" s="407" t="s">
        <v>932</v>
      </c>
      <c r="D172" s="407"/>
      <c r="E172" s="407"/>
      <c r="F172" s="407"/>
      <c r="G172" s="407"/>
      <c r="H172" s="407"/>
      <c r="I172" s="407"/>
      <c r="J172" s="407"/>
      <c r="K172" s="407"/>
      <c r="L172" s="407"/>
      <c r="M172" s="407"/>
      <c r="N172" s="407"/>
      <c r="O172" s="407"/>
      <c r="P172" s="407"/>
      <c r="Q172" s="407"/>
      <c r="R172" s="407"/>
      <c r="S172" s="407"/>
      <c r="T172" s="407"/>
      <c r="U172" s="407"/>
      <c r="V172" s="407"/>
      <c r="W172" s="407"/>
      <c r="X172" s="407"/>
      <c r="Y172" s="407"/>
      <c r="Z172" s="407"/>
      <c r="AA172" s="407"/>
      <c r="AB172" s="407"/>
      <c r="AC172" s="407"/>
      <c r="AD172" s="407"/>
      <c r="AE172" s="407"/>
      <c r="AF172" s="407"/>
      <c r="AG172" s="407"/>
      <c r="AH172" s="407"/>
      <c r="AI172" s="117"/>
      <c r="AJ172" s="120"/>
      <c r="AK172" s="407" t="s">
        <v>933</v>
      </c>
      <c r="AL172" s="407"/>
      <c r="AM172" s="407"/>
      <c r="AN172" s="407"/>
      <c r="AO172" s="407"/>
      <c r="AP172" s="407"/>
      <c r="AQ172" s="407"/>
      <c r="AR172" s="407"/>
      <c r="AS172" s="407"/>
      <c r="AT172" s="407"/>
      <c r="AU172" s="407"/>
      <c r="AV172" s="407"/>
      <c r="AW172" s="407"/>
      <c r="AX172" s="407"/>
      <c r="AY172" s="407"/>
      <c r="AZ172" s="407"/>
      <c r="BA172" s="407"/>
      <c r="BB172" s="407"/>
      <c r="BC172" s="407"/>
      <c r="BD172" s="407"/>
      <c r="BE172" s="407"/>
      <c r="BF172" s="407"/>
      <c r="BG172" s="407"/>
      <c r="BH172" s="407"/>
      <c r="BI172" s="407"/>
      <c r="BJ172" s="407"/>
      <c r="BK172" s="407"/>
      <c r="BL172" s="407"/>
      <c r="BM172" s="407"/>
      <c r="BN172" s="407"/>
      <c r="BO172" s="407"/>
      <c r="BP172" s="407"/>
      <c r="BQ172" s="133"/>
    </row>
    <row r="173" spans="1:69" ht="31.5" customHeight="1">
      <c r="A173" s="117">
        <f>IF(B173&lt;&gt;"",COUNTIF($B$8:B173,"."),"")</f>
      </c>
      <c r="C173" s="162" t="s">
        <v>758</v>
      </c>
      <c r="D173" s="407" t="s">
        <v>934</v>
      </c>
      <c r="E173" s="407"/>
      <c r="F173" s="407"/>
      <c r="G173" s="407"/>
      <c r="H173" s="407"/>
      <c r="I173" s="407"/>
      <c r="J173" s="407"/>
      <c r="K173" s="407"/>
      <c r="L173" s="407"/>
      <c r="M173" s="407"/>
      <c r="N173" s="407"/>
      <c r="O173" s="407"/>
      <c r="P173" s="407"/>
      <c r="Q173" s="407"/>
      <c r="R173" s="407"/>
      <c r="S173" s="407"/>
      <c r="T173" s="407"/>
      <c r="U173" s="407"/>
      <c r="V173" s="407"/>
      <c r="W173" s="407"/>
      <c r="X173" s="407"/>
      <c r="Y173" s="407"/>
      <c r="Z173" s="407"/>
      <c r="AA173" s="407"/>
      <c r="AB173" s="407"/>
      <c r="AC173" s="407"/>
      <c r="AD173" s="407"/>
      <c r="AE173" s="407"/>
      <c r="AF173" s="407"/>
      <c r="AG173" s="407"/>
      <c r="AH173" s="407"/>
      <c r="AI173" s="117"/>
      <c r="AJ173" s="120"/>
      <c r="AK173" s="133" t="s">
        <v>758</v>
      </c>
      <c r="AL173" s="407" t="s">
        <v>935</v>
      </c>
      <c r="AM173" s="407"/>
      <c r="AN173" s="407"/>
      <c r="AO173" s="407"/>
      <c r="AP173" s="407"/>
      <c r="AQ173" s="407"/>
      <c r="AR173" s="407"/>
      <c r="AS173" s="407"/>
      <c r="AT173" s="407"/>
      <c r="AU173" s="407"/>
      <c r="AV173" s="407"/>
      <c r="AW173" s="407"/>
      <c r="AX173" s="407"/>
      <c r="AY173" s="407"/>
      <c r="AZ173" s="407"/>
      <c r="BA173" s="407"/>
      <c r="BB173" s="407"/>
      <c r="BC173" s="407"/>
      <c r="BD173" s="407"/>
      <c r="BE173" s="407"/>
      <c r="BF173" s="407"/>
      <c r="BG173" s="407"/>
      <c r="BH173" s="407"/>
      <c r="BI173" s="407"/>
      <c r="BJ173" s="407"/>
      <c r="BK173" s="407"/>
      <c r="BL173" s="407"/>
      <c r="BM173" s="407"/>
      <c r="BN173" s="407"/>
      <c r="BO173" s="407"/>
      <c r="BP173" s="407"/>
      <c r="BQ173" s="133"/>
    </row>
    <row r="174" spans="1:69" ht="28.5" customHeight="1">
      <c r="A174" s="117">
        <f>IF(B174&lt;&gt;"",COUNTIF($B$8:B174,"."),"")</f>
      </c>
      <c r="C174" s="162" t="s">
        <v>758</v>
      </c>
      <c r="D174" s="407" t="s">
        <v>936</v>
      </c>
      <c r="E174" s="407"/>
      <c r="F174" s="407"/>
      <c r="G174" s="407"/>
      <c r="H174" s="407"/>
      <c r="I174" s="407"/>
      <c r="J174" s="407"/>
      <c r="K174" s="407"/>
      <c r="L174" s="407"/>
      <c r="M174" s="407"/>
      <c r="N174" s="407"/>
      <c r="O174" s="407"/>
      <c r="P174" s="407"/>
      <c r="Q174" s="407"/>
      <c r="R174" s="407"/>
      <c r="S174" s="407"/>
      <c r="T174" s="407"/>
      <c r="U174" s="407"/>
      <c r="V174" s="407"/>
      <c r="W174" s="407"/>
      <c r="X174" s="407"/>
      <c r="Y174" s="407"/>
      <c r="Z174" s="407"/>
      <c r="AA174" s="407"/>
      <c r="AB174" s="407"/>
      <c r="AC174" s="407"/>
      <c r="AD174" s="407"/>
      <c r="AE174" s="407"/>
      <c r="AF174" s="407"/>
      <c r="AG174" s="407"/>
      <c r="AH174" s="407"/>
      <c r="AI174" s="117"/>
      <c r="AJ174" s="120"/>
      <c r="AK174" s="162" t="s">
        <v>758</v>
      </c>
      <c r="AL174" s="407" t="s">
        <v>937</v>
      </c>
      <c r="AM174" s="407"/>
      <c r="AN174" s="407"/>
      <c r="AO174" s="407"/>
      <c r="AP174" s="407"/>
      <c r="AQ174" s="407"/>
      <c r="AR174" s="407"/>
      <c r="AS174" s="407"/>
      <c r="AT174" s="407"/>
      <c r="AU174" s="407"/>
      <c r="AV174" s="407"/>
      <c r="AW174" s="407"/>
      <c r="AX174" s="407"/>
      <c r="AY174" s="407"/>
      <c r="AZ174" s="407"/>
      <c r="BA174" s="407"/>
      <c r="BB174" s="407"/>
      <c r="BC174" s="407"/>
      <c r="BD174" s="407"/>
      <c r="BE174" s="407"/>
      <c r="BF174" s="407"/>
      <c r="BG174" s="407"/>
      <c r="BH174" s="407"/>
      <c r="BI174" s="407"/>
      <c r="BJ174" s="407"/>
      <c r="BK174" s="407"/>
      <c r="BL174" s="407"/>
      <c r="BM174" s="407"/>
      <c r="BN174" s="407"/>
      <c r="BO174" s="407"/>
      <c r="BP174" s="407"/>
      <c r="BQ174" s="133"/>
    </row>
    <row r="175" spans="1:69" ht="19.5" customHeight="1">
      <c r="A175" s="117">
        <f>IF(B175&lt;&gt;"",COUNTIF($B$8:B175,"."),"")</f>
      </c>
      <c r="C175" s="133" t="s">
        <v>758</v>
      </c>
      <c r="D175" s="407" t="s">
        <v>938</v>
      </c>
      <c r="E175" s="407"/>
      <c r="F175" s="407"/>
      <c r="G175" s="407"/>
      <c r="H175" s="407"/>
      <c r="I175" s="407"/>
      <c r="J175" s="407"/>
      <c r="K175" s="407"/>
      <c r="L175" s="407"/>
      <c r="M175" s="407"/>
      <c r="N175" s="407"/>
      <c r="O175" s="407"/>
      <c r="P175" s="407"/>
      <c r="Q175" s="407"/>
      <c r="R175" s="407"/>
      <c r="S175" s="407"/>
      <c r="T175" s="407"/>
      <c r="U175" s="407"/>
      <c r="V175" s="407"/>
      <c r="W175" s="407"/>
      <c r="X175" s="407"/>
      <c r="Y175" s="407"/>
      <c r="Z175" s="407"/>
      <c r="AA175" s="407"/>
      <c r="AB175" s="407"/>
      <c r="AC175" s="407"/>
      <c r="AD175" s="407"/>
      <c r="AE175" s="407"/>
      <c r="AF175" s="407"/>
      <c r="AG175" s="407"/>
      <c r="AH175" s="407"/>
      <c r="AI175" s="117"/>
      <c r="AJ175" s="120"/>
      <c r="AK175" s="133" t="s">
        <v>758</v>
      </c>
      <c r="AL175" s="407" t="s">
        <v>939</v>
      </c>
      <c r="AM175" s="407"/>
      <c r="AN175" s="407"/>
      <c r="AO175" s="407"/>
      <c r="AP175" s="407"/>
      <c r="AQ175" s="407"/>
      <c r="AR175" s="407"/>
      <c r="AS175" s="407"/>
      <c r="AT175" s="407"/>
      <c r="AU175" s="407"/>
      <c r="AV175" s="407"/>
      <c r="AW175" s="407"/>
      <c r="AX175" s="407"/>
      <c r="AY175" s="407"/>
      <c r="AZ175" s="407"/>
      <c r="BA175" s="407"/>
      <c r="BB175" s="407"/>
      <c r="BC175" s="407"/>
      <c r="BD175" s="407"/>
      <c r="BE175" s="407"/>
      <c r="BF175" s="407"/>
      <c r="BG175" s="407"/>
      <c r="BH175" s="407"/>
      <c r="BI175" s="407"/>
      <c r="BJ175" s="407"/>
      <c r="BK175" s="407"/>
      <c r="BL175" s="407"/>
      <c r="BM175" s="407"/>
      <c r="BN175" s="407"/>
      <c r="BO175" s="407"/>
      <c r="BP175" s="407"/>
      <c r="BQ175" s="133"/>
    </row>
    <row r="176" spans="1:69" ht="19.5" customHeight="1">
      <c r="A176" s="117">
        <f>IF(B176&lt;&gt;"",COUNTIF($B$8:B176,"."),"")</f>
      </c>
      <c r="C176" s="133" t="s">
        <v>758</v>
      </c>
      <c r="D176" s="407" t="s">
        <v>940</v>
      </c>
      <c r="E176" s="407"/>
      <c r="F176" s="407"/>
      <c r="G176" s="407"/>
      <c r="H176" s="407"/>
      <c r="I176" s="407"/>
      <c r="J176" s="407"/>
      <c r="K176" s="407"/>
      <c r="L176" s="407"/>
      <c r="M176" s="407"/>
      <c r="N176" s="407"/>
      <c r="O176" s="407"/>
      <c r="P176" s="407"/>
      <c r="Q176" s="407"/>
      <c r="R176" s="407"/>
      <c r="S176" s="407"/>
      <c r="T176" s="407"/>
      <c r="U176" s="407"/>
      <c r="V176" s="407"/>
      <c r="W176" s="407"/>
      <c r="X176" s="407"/>
      <c r="Y176" s="407"/>
      <c r="Z176" s="407"/>
      <c r="AA176" s="407"/>
      <c r="AB176" s="407"/>
      <c r="AC176" s="407"/>
      <c r="AD176" s="407"/>
      <c r="AE176" s="407"/>
      <c r="AF176" s="407"/>
      <c r="AG176" s="407"/>
      <c r="AH176" s="407"/>
      <c r="AI176" s="117"/>
      <c r="AJ176" s="120"/>
      <c r="AK176" s="133" t="s">
        <v>758</v>
      </c>
      <c r="AL176" s="407" t="s">
        <v>941</v>
      </c>
      <c r="AM176" s="407"/>
      <c r="AN176" s="407"/>
      <c r="AO176" s="407"/>
      <c r="AP176" s="407"/>
      <c r="AQ176" s="407"/>
      <c r="AR176" s="407"/>
      <c r="AS176" s="407"/>
      <c r="AT176" s="407"/>
      <c r="AU176" s="407"/>
      <c r="AV176" s="407"/>
      <c r="AW176" s="407"/>
      <c r="AX176" s="407"/>
      <c r="AY176" s="407"/>
      <c r="AZ176" s="407"/>
      <c r="BA176" s="407"/>
      <c r="BB176" s="407"/>
      <c r="BC176" s="407"/>
      <c r="BD176" s="407"/>
      <c r="BE176" s="407"/>
      <c r="BF176" s="407"/>
      <c r="BG176" s="407"/>
      <c r="BH176" s="407"/>
      <c r="BI176" s="407"/>
      <c r="BJ176" s="407"/>
      <c r="BK176" s="407"/>
      <c r="BL176" s="407"/>
      <c r="BM176" s="407"/>
      <c r="BN176" s="407"/>
      <c r="BO176" s="407"/>
      <c r="BP176" s="407"/>
      <c r="BQ176" s="133"/>
    </row>
    <row r="177" spans="1:69" ht="19.5" customHeight="1">
      <c r="A177" s="117">
        <f>IF(B177&lt;&gt;"",COUNTIF($B$8:B177,"."),"")</f>
      </c>
      <c r="C177" s="133" t="s">
        <v>758</v>
      </c>
      <c r="D177" s="407" t="s">
        <v>942</v>
      </c>
      <c r="E177" s="407"/>
      <c r="F177" s="407"/>
      <c r="G177" s="407"/>
      <c r="H177" s="407"/>
      <c r="I177" s="407"/>
      <c r="J177" s="407"/>
      <c r="K177" s="407"/>
      <c r="L177" s="407"/>
      <c r="M177" s="407"/>
      <c r="N177" s="407"/>
      <c r="O177" s="407"/>
      <c r="P177" s="407"/>
      <c r="Q177" s="407"/>
      <c r="R177" s="407"/>
      <c r="S177" s="407"/>
      <c r="T177" s="407"/>
      <c r="U177" s="407"/>
      <c r="V177" s="407"/>
      <c r="W177" s="407"/>
      <c r="X177" s="407"/>
      <c r="Y177" s="407"/>
      <c r="Z177" s="407"/>
      <c r="AA177" s="407"/>
      <c r="AB177" s="407"/>
      <c r="AC177" s="407"/>
      <c r="AD177" s="407"/>
      <c r="AE177" s="407"/>
      <c r="AF177" s="407"/>
      <c r="AG177" s="407"/>
      <c r="AH177" s="407"/>
      <c r="AI177" s="117"/>
      <c r="AJ177" s="120"/>
      <c r="AK177" s="133" t="s">
        <v>758</v>
      </c>
      <c r="AL177" s="407" t="s">
        <v>943</v>
      </c>
      <c r="AM177" s="407"/>
      <c r="AN177" s="407"/>
      <c r="AO177" s="407"/>
      <c r="AP177" s="407"/>
      <c r="AQ177" s="407"/>
      <c r="AR177" s="407"/>
      <c r="AS177" s="407"/>
      <c r="AT177" s="407"/>
      <c r="AU177" s="407"/>
      <c r="AV177" s="407"/>
      <c r="AW177" s="407"/>
      <c r="AX177" s="407"/>
      <c r="AY177" s="407"/>
      <c r="AZ177" s="407"/>
      <c r="BA177" s="407"/>
      <c r="BB177" s="407"/>
      <c r="BC177" s="407"/>
      <c r="BD177" s="407"/>
      <c r="BE177" s="407"/>
      <c r="BF177" s="407"/>
      <c r="BG177" s="407"/>
      <c r="BH177" s="407"/>
      <c r="BI177" s="407"/>
      <c r="BJ177" s="407"/>
      <c r="BK177" s="407"/>
      <c r="BL177" s="407"/>
      <c r="BM177" s="407"/>
      <c r="BN177" s="407"/>
      <c r="BO177" s="407"/>
      <c r="BP177" s="407"/>
      <c r="BQ177" s="133"/>
    </row>
    <row r="178" spans="1:53" ht="22.5" customHeight="1" hidden="1">
      <c r="A178" s="117">
        <f>IF(B178&lt;&gt;"",COUNTIF($B$8:B178,"."),"")</f>
      </c>
      <c r="C178" s="151" t="s">
        <v>944</v>
      </c>
      <c r="D178" s="157"/>
      <c r="E178" s="157"/>
      <c r="F178" s="157"/>
      <c r="G178" s="157"/>
      <c r="H178" s="157"/>
      <c r="I178" s="157"/>
      <c r="J178" s="157"/>
      <c r="K178" s="157"/>
      <c r="L178" s="157"/>
      <c r="M178" s="157"/>
      <c r="N178" s="157"/>
      <c r="O178" s="157"/>
      <c r="P178" s="157"/>
      <c r="Q178" s="157"/>
      <c r="R178" s="157"/>
      <c r="S178" s="157"/>
      <c r="AI178" s="117"/>
      <c r="AJ178" s="120"/>
      <c r="AK178" s="151" t="s">
        <v>945</v>
      </c>
      <c r="AL178" s="157"/>
      <c r="AM178" s="157"/>
      <c r="AN178" s="157"/>
      <c r="AO178" s="157"/>
      <c r="AP178" s="157"/>
      <c r="AQ178" s="157"/>
      <c r="AR178" s="157"/>
      <c r="AS178" s="157"/>
      <c r="AT178" s="157"/>
      <c r="AU178" s="157"/>
      <c r="AV178" s="157"/>
      <c r="AW178" s="157"/>
      <c r="AX178" s="157"/>
      <c r="AY178" s="157"/>
      <c r="AZ178" s="157"/>
      <c r="BA178" s="157"/>
    </row>
    <row r="179" spans="1:69" ht="58.5" customHeight="1" hidden="1">
      <c r="A179" s="117">
        <f>IF(B179&lt;&gt;"",COUNTIF($B$8:B179,"."),"")</f>
      </c>
      <c r="C179" s="407" t="s">
        <v>946</v>
      </c>
      <c r="D179" s="407"/>
      <c r="E179" s="407"/>
      <c r="F179" s="407"/>
      <c r="G179" s="407"/>
      <c r="H179" s="407"/>
      <c r="I179" s="407"/>
      <c r="J179" s="407"/>
      <c r="K179" s="407"/>
      <c r="L179" s="407"/>
      <c r="M179" s="407"/>
      <c r="N179" s="407"/>
      <c r="O179" s="407"/>
      <c r="P179" s="407"/>
      <c r="Q179" s="407"/>
      <c r="R179" s="407"/>
      <c r="S179" s="407"/>
      <c r="T179" s="407"/>
      <c r="U179" s="407"/>
      <c r="V179" s="407"/>
      <c r="W179" s="407"/>
      <c r="X179" s="407"/>
      <c r="Y179" s="407"/>
      <c r="Z179" s="407"/>
      <c r="AA179" s="407"/>
      <c r="AB179" s="407"/>
      <c r="AC179" s="407"/>
      <c r="AD179" s="407"/>
      <c r="AE179" s="407"/>
      <c r="AF179" s="407"/>
      <c r="AG179" s="407"/>
      <c r="AH179" s="407"/>
      <c r="AI179" s="117"/>
      <c r="AJ179" s="120"/>
      <c r="AK179" s="407" t="s">
        <v>947</v>
      </c>
      <c r="AL179" s="407"/>
      <c r="AM179" s="407"/>
      <c r="AN179" s="407"/>
      <c r="AO179" s="407"/>
      <c r="AP179" s="407"/>
      <c r="AQ179" s="407"/>
      <c r="AR179" s="407"/>
      <c r="AS179" s="407"/>
      <c r="AT179" s="407"/>
      <c r="AU179" s="407"/>
      <c r="AV179" s="407"/>
      <c r="AW179" s="407"/>
      <c r="AX179" s="407"/>
      <c r="AY179" s="407"/>
      <c r="AZ179" s="407"/>
      <c r="BA179" s="407"/>
      <c r="BB179" s="407"/>
      <c r="BC179" s="407"/>
      <c r="BD179" s="407"/>
      <c r="BE179" s="407"/>
      <c r="BF179" s="407"/>
      <c r="BG179" s="407"/>
      <c r="BH179" s="407"/>
      <c r="BI179" s="407"/>
      <c r="BJ179" s="407"/>
      <c r="BK179" s="407"/>
      <c r="BL179" s="407"/>
      <c r="BM179" s="407"/>
      <c r="BN179" s="407"/>
      <c r="BO179" s="407"/>
      <c r="BP179" s="407"/>
      <c r="BQ179" s="133"/>
    </row>
    <row r="180" spans="1:69" ht="19.5" customHeight="1" hidden="1">
      <c r="A180" s="117">
        <f>IF(B180&lt;&gt;"",COUNTIF($B$8:B180,"."),"")</f>
      </c>
      <c r="C180" s="133" t="s">
        <v>758</v>
      </c>
      <c r="D180" s="407" t="s">
        <v>938</v>
      </c>
      <c r="E180" s="407"/>
      <c r="F180" s="407"/>
      <c r="G180" s="407"/>
      <c r="H180" s="407"/>
      <c r="I180" s="407"/>
      <c r="J180" s="407"/>
      <c r="K180" s="407"/>
      <c r="L180" s="407"/>
      <c r="M180" s="407"/>
      <c r="N180" s="407"/>
      <c r="O180" s="407"/>
      <c r="P180" s="407"/>
      <c r="Q180" s="407"/>
      <c r="R180" s="407"/>
      <c r="S180" s="407"/>
      <c r="T180" s="407"/>
      <c r="U180" s="407"/>
      <c r="V180" s="407"/>
      <c r="W180" s="407"/>
      <c r="X180" s="407"/>
      <c r="Y180" s="407"/>
      <c r="Z180" s="407"/>
      <c r="AA180" s="407"/>
      <c r="AB180" s="407"/>
      <c r="AC180" s="407"/>
      <c r="AD180" s="407"/>
      <c r="AE180" s="407"/>
      <c r="AF180" s="407"/>
      <c r="AG180" s="407"/>
      <c r="AH180" s="407"/>
      <c r="AI180" s="117"/>
      <c r="AJ180" s="120"/>
      <c r="AK180" s="133" t="s">
        <v>758</v>
      </c>
      <c r="AL180" s="407" t="s">
        <v>939</v>
      </c>
      <c r="AM180" s="407"/>
      <c r="AN180" s="407"/>
      <c r="AO180" s="407"/>
      <c r="AP180" s="407"/>
      <c r="AQ180" s="407"/>
      <c r="AR180" s="407"/>
      <c r="AS180" s="407"/>
      <c r="AT180" s="407"/>
      <c r="AU180" s="407"/>
      <c r="AV180" s="407"/>
      <c r="AW180" s="407"/>
      <c r="AX180" s="407"/>
      <c r="AY180" s="407"/>
      <c r="AZ180" s="407"/>
      <c r="BA180" s="407"/>
      <c r="BB180" s="407"/>
      <c r="BC180" s="407"/>
      <c r="BD180" s="407"/>
      <c r="BE180" s="407"/>
      <c r="BF180" s="407"/>
      <c r="BG180" s="407"/>
      <c r="BH180" s="407"/>
      <c r="BI180" s="407"/>
      <c r="BJ180" s="407"/>
      <c r="BK180" s="407"/>
      <c r="BL180" s="407"/>
      <c r="BM180" s="407"/>
      <c r="BN180" s="407"/>
      <c r="BO180" s="407"/>
      <c r="BP180" s="407"/>
      <c r="BQ180" s="133"/>
    </row>
    <row r="181" spans="1:69" ht="19.5" customHeight="1" hidden="1">
      <c r="A181" s="117">
        <f>IF(B181&lt;&gt;"",COUNTIF($B$8:B181,"."),"")</f>
      </c>
      <c r="C181" s="133" t="s">
        <v>758</v>
      </c>
      <c r="D181" s="407" t="s">
        <v>948</v>
      </c>
      <c r="E181" s="407"/>
      <c r="F181" s="407"/>
      <c r="G181" s="407"/>
      <c r="H181" s="407"/>
      <c r="I181" s="407"/>
      <c r="J181" s="407"/>
      <c r="K181" s="407"/>
      <c r="L181" s="407"/>
      <c r="M181" s="407"/>
      <c r="N181" s="407"/>
      <c r="O181" s="407"/>
      <c r="P181" s="407"/>
      <c r="Q181" s="407"/>
      <c r="R181" s="407"/>
      <c r="S181" s="407"/>
      <c r="T181" s="407"/>
      <c r="U181" s="407"/>
      <c r="V181" s="407"/>
      <c r="W181" s="407"/>
      <c r="X181" s="407"/>
      <c r="Y181" s="407"/>
      <c r="Z181" s="407"/>
      <c r="AA181" s="407"/>
      <c r="AB181" s="407"/>
      <c r="AC181" s="407"/>
      <c r="AD181" s="407"/>
      <c r="AE181" s="407"/>
      <c r="AF181" s="407"/>
      <c r="AG181" s="407"/>
      <c r="AH181" s="407"/>
      <c r="AI181" s="117"/>
      <c r="AJ181" s="120"/>
      <c r="AK181" s="133" t="s">
        <v>758</v>
      </c>
      <c r="AL181" s="407" t="s">
        <v>949</v>
      </c>
      <c r="AM181" s="407"/>
      <c r="AN181" s="407"/>
      <c r="AO181" s="407"/>
      <c r="AP181" s="407"/>
      <c r="AQ181" s="407"/>
      <c r="AR181" s="407"/>
      <c r="AS181" s="407"/>
      <c r="AT181" s="407"/>
      <c r="AU181" s="407"/>
      <c r="AV181" s="407"/>
      <c r="AW181" s="407"/>
      <c r="AX181" s="407"/>
      <c r="AY181" s="407"/>
      <c r="AZ181" s="407"/>
      <c r="BA181" s="407"/>
      <c r="BB181" s="407"/>
      <c r="BC181" s="407"/>
      <c r="BD181" s="407"/>
      <c r="BE181" s="407"/>
      <c r="BF181" s="407"/>
      <c r="BG181" s="407"/>
      <c r="BH181" s="407"/>
      <c r="BI181" s="407"/>
      <c r="BJ181" s="407"/>
      <c r="BK181" s="407"/>
      <c r="BL181" s="407"/>
      <c r="BM181" s="407"/>
      <c r="BN181" s="407"/>
      <c r="BO181" s="407"/>
      <c r="BP181" s="407"/>
      <c r="BQ181" s="133"/>
    </row>
    <row r="182" spans="1:69" ht="19.5" customHeight="1" hidden="1">
      <c r="A182" s="117">
        <f>IF(B182&lt;&gt;"",COUNTIF($B$8:B182,"."),"")</f>
      </c>
      <c r="C182" s="133" t="s">
        <v>758</v>
      </c>
      <c r="D182" s="407" t="s">
        <v>950</v>
      </c>
      <c r="E182" s="407"/>
      <c r="F182" s="407"/>
      <c r="G182" s="407"/>
      <c r="H182" s="407"/>
      <c r="I182" s="407"/>
      <c r="J182" s="407"/>
      <c r="K182" s="407"/>
      <c r="L182" s="407"/>
      <c r="M182" s="407"/>
      <c r="N182" s="407"/>
      <c r="O182" s="407"/>
      <c r="P182" s="407"/>
      <c r="Q182" s="407"/>
      <c r="R182" s="407"/>
      <c r="S182" s="407"/>
      <c r="T182" s="407"/>
      <c r="U182" s="407"/>
      <c r="V182" s="407"/>
      <c r="W182" s="407"/>
      <c r="X182" s="407"/>
      <c r="Y182" s="407"/>
      <c r="Z182" s="407"/>
      <c r="AA182" s="407"/>
      <c r="AB182" s="407"/>
      <c r="AC182" s="407"/>
      <c r="AD182" s="407"/>
      <c r="AE182" s="407"/>
      <c r="AF182" s="407"/>
      <c r="AG182" s="407"/>
      <c r="AH182" s="407"/>
      <c r="AI182" s="117"/>
      <c r="AJ182" s="120"/>
      <c r="AK182" s="133" t="s">
        <v>758</v>
      </c>
      <c r="AL182" s="407" t="s">
        <v>951</v>
      </c>
      <c r="AM182" s="407"/>
      <c r="AN182" s="407"/>
      <c r="AO182" s="407"/>
      <c r="AP182" s="407"/>
      <c r="AQ182" s="407"/>
      <c r="AR182" s="407"/>
      <c r="AS182" s="407"/>
      <c r="AT182" s="407"/>
      <c r="AU182" s="407"/>
      <c r="AV182" s="407"/>
      <c r="AW182" s="407"/>
      <c r="AX182" s="407"/>
      <c r="AY182" s="407"/>
      <c r="AZ182" s="407"/>
      <c r="BA182" s="407"/>
      <c r="BB182" s="407"/>
      <c r="BC182" s="407"/>
      <c r="BD182" s="407"/>
      <c r="BE182" s="407"/>
      <c r="BF182" s="407"/>
      <c r="BG182" s="407"/>
      <c r="BH182" s="407"/>
      <c r="BI182" s="407"/>
      <c r="BJ182" s="407"/>
      <c r="BK182" s="407"/>
      <c r="BL182" s="407"/>
      <c r="BM182" s="407"/>
      <c r="BN182" s="407"/>
      <c r="BO182" s="407"/>
      <c r="BP182" s="407"/>
      <c r="BQ182" s="133"/>
    </row>
    <row r="183" spans="1:69" ht="19.5" customHeight="1" hidden="1">
      <c r="A183" s="117">
        <f>IF(B183&lt;&gt;"",COUNTIF($B$8:B183,"."),"")</f>
      </c>
      <c r="C183" s="133" t="s">
        <v>758</v>
      </c>
      <c r="D183" s="407" t="s">
        <v>952</v>
      </c>
      <c r="E183" s="407"/>
      <c r="F183" s="407"/>
      <c r="G183" s="407"/>
      <c r="H183" s="407"/>
      <c r="I183" s="407"/>
      <c r="J183" s="407"/>
      <c r="K183" s="407"/>
      <c r="L183" s="407"/>
      <c r="M183" s="407"/>
      <c r="N183" s="407"/>
      <c r="O183" s="407"/>
      <c r="P183" s="407"/>
      <c r="Q183" s="407"/>
      <c r="R183" s="407"/>
      <c r="S183" s="407"/>
      <c r="T183" s="407"/>
      <c r="U183" s="407"/>
      <c r="V183" s="407"/>
      <c r="W183" s="407"/>
      <c r="X183" s="407"/>
      <c r="Y183" s="407"/>
      <c r="Z183" s="407"/>
      <c r="AA183" s="407"/>
      <c r="AB183" s="407"/>
      <c r="AC183" s="407"/>
      <c r="AD183" s="407"/>
      <c r="AE183" s="407"/>
      <c r="AF183" s="407"/>
      <c r="AG183" s="407"/>
      <c r="AH183" s="407"/>
      <c r="AI183" s="117"/>
      <c r="AJ183" s="120"/>
      <c r="AK183" s="133" t="s">
        <v>758</v>
      </c>
      <c r="AL183" s="407" t="s">
        <v>953</v>
      </c>
      <c r="AM183" s="407"/>
      <c r="AN183" s="407"/>
      <c r="AO183" s="407"/>
      <c r="AP183" s="407"/>
      <c r="AQ183" s="407"/>
      <c r="AR183" s="407"/>
      <c r="AS183" s="407"/>
      <c r="AT183" s="407"/>
      <c r="AU183" s="407"/>
      <c r="AV183" s="407"/>
      <c r="AW183" s="407"/>
      <c r="AX183" s="407"/>
      <c r="AY183" s="407"/>
      <c r="AZ183" s="407"/>
      <c r="BA183" s="407"/>
      <c r="BB183" s="407"/>
      <c r="BC183" s="407"/>
      <c r="BD183" s="407"/>
      <c r="BE183" s="407"/>
      <c r="BF183" s="407"/>
      <c r="BG183" s="407"/>
      <c r="BH183" s="407"/>
      <c r="BI183" s="407"/>
      <c r="BJ183" s="407"/>
      <c r="BK183" s="407"/>
      <c r="BL183" s="407"/>
      <c r="BM183" s="407"/>
      <c r="BN183" s="407"/>
      <c r="BO183" s="407"/>
      <c r="BP183" s="407"/>
      <c r="BQ183" s="133"/>
    </row>
    <row r="184" spans="1:69" ht="30.75" customHeight="1" hidden="1">
      <c r="A184" s="117">
        <f>IF(B184&lt;&gt;"",COUNTIF($B$8:B184,"."),"")</f>
      </c>
      <c r="C184" s="407" t="s">
        <v>954</v>
      </c>
      <c r="D184" s="407"/>
      <c r="E184" s="407"/>
      <c r="F184" s="407"/>
      <c r="G184" s="407"/>
      <c r="H184" s="407"/>
      <c r="I184" s="407"/>
      <c r="J184" s="407"/>
      <c r="K184" s="407"/>
      <c r="L184" s="407"/>
      <c r="M184" s="407"/>
      <c r="N184" s="407"/>
      <c r="O184" s="407"/>
      <c r="P184" s="407"/>
      <c r="Q184" s="407"/>
      <c r="R184" s="407"/>
      <c r="S184" s="407"/>
      <c r="T184" s="407"/>
      <c r="U184" s="407"/>
      <c r="V184" s="407"/>
      <c r="W184" s="407"/>
      <c r="X184" s="407"/>
      <c r="Y184" s="407"/>
      <c r="Z184" s="407"/>
      <c r="AA184" s="407"/>
      <c r="AB184" s="407"/>
      <c r="AC184" s="407"/>
      <c r="AD184" s="407"/>
      <c r="AE184" s="407"/>
      <c r="AF184" s="407"/>
      <c r="AG184" s="407"/>
      <c r="AH184" s="407"/>
      <c r="AI184" s="117"/>
      <c r="AJ184" s="120"/>
      <c r="AK184" s="407" t="s">
        <v>955</v>
      </c>
      <c r="AL184" s="407"/>
      <c r="AM184" s="407"/>
      <c r="AN184" s="407"/>
      <c r="AO184" s="407"/>
      <c r="AP184" s="407"/>
      <c r="AQ184" s="407"/>
      <c r="AR184" s="407"/>
      <c r="AS184" s="407"/>
      <c r="AT184" s="407"/>
      <c r="AU184" s="407"/>
      <c r="AV184" s="407"/>
      <c r="AW184" s="407"/>
      <c r="AX184" s="407"/>
      <c r="AY184" s="407"/>
      <c r="AZ184" s="407"/>
      <c r="BA184" s="407"/>
      <c r="BB184" s="407"/>
      <c r="BC184" s="407"/>
      <c r="BD184" s="407"/>
      <c r="BE184" s="407"/>
      <c r="BF184" s="407"/>
      <c r="BG184" s="407"/>
      <c r="BH184" s="407"/>
      <c r="BI184" s="407"/>
      <c r="BJ184" s="407"/>
      <c r="BK184" s="407"/>
      <c r="BL184" s="407"/>
      <c r="BM184" s="407"/>
      <c r="BN184" s="407"/>
      <c r="BO184" s="407"/>
      <c r="BP184" s="407"/>
      <c r="BQ184" s="133"/>
    </row>
    <row r="185" spans="1:53" ht="12" customHeight="1">
      <c r="A185" s="117">
        <f>IF(B185&lt;&gt;"",COUNTIF($B$8:B185,"."),"")</f>
      </c>
      <c r="C185" s="167"/>
      <c r="D185" s="157"/>
      <c r="E185" s="157"/>
      <c r="F185" s="157"/>
      <c r="G185" s="157"/>
      <c r="H185" s="157"/>
      <c r="I185" s="157"/>
      <c r="J185" s="157"/>
      <c r="K185" s="157"/>
      <c r="L185" s="157"/>
      <c r="M185" s="157"/>
      <c r="N185" s="157"/>
      <c r="O185" s="157"/>
      <c r="P185" s="157"/>
      <c r="Q185" s="157"/>
      <c r="R185" s="157"/>
      <c r="S185" s="157"/>
      <c r="AI185" s="117"/>
      <c r="AJ185" s="120"/>
      <c r="AK185" s="167"/>
      <c r="AL185" s="157"/>
      <c r="AM185" s="157"/>
      <c r="AN185" s="157"/>
      <c r="AO185" s="157"/>
      <c r="AP185" s="157"/>
      <c r="AQ185" s="157"/>
      <c r="AR185" s="157"/>
      <c r="AS185" s="157"/>
      <c r="AT185" s="157"/>
      <c r="AU185" s="157"/>
      <c r="AV185" s="157"/>
      <c r="AW185" s="157"/>
      <c r="AX185" s="157"/>
      <c r="AY185" s="157"/>
      <c r="AZ185" s="157"/>
      <c r="BA185" s="157"/>
    </row>
    <row r="186" spans="1:53" ht="15" customHeight="1">
      <c r="A186" s="117">
        <f>IF(B186&lt;&gt;"",COUNTIF($B$8:B186,"."),"")</f>
      </c>
      <c r="C186" s="151" t="s">
        <v>956</v>
      </c>
      <c r="D186" s="157"/>
      <c r="E186" s="157"/>
      <c r="F186" s="157"/>
      <c r="G186" s="157"/>
      <c r="H186" s="157"/>
      <c r="I186" s="157"/>
      <c r="J186" s="157"/>
      <c r="K186" s="157"/>
      <c r="L186" s="157"/>
      <c r="M186" s="157"/>
      <c r="N186" s="157"/>
      <c r="O186" s="157"/>
      <c r="P186" s="157"/>
      <c r="Q186" s="157"/>
      <c r="R186" s="157"/>
      <c r="S186" s="157"/>
      <c r="AI186" s="117"/>
      <c r="AJ186" s="120"/>
      <c r="AK186" s="151" t="s">
        <v>957</v>
      </c>
      <c r="AL186" s="157"/>
      <c r="AM186" s="157"/>
      <c r="AN186" s="157"/>
      <c r="AO186" s="157"/>
      <c r="AP186" s="157"/>
      <c r="AQ186" s="157"/>
      <c r="AR186" s="157"/>
      <c r="AS186" s="157"/>
      <c r="AT186" s="157"/>
      <c r="AU186" s="157"/>
      <c r="AV186" s="157"/>
      <c r="AW186" s="157"/>
      <c r="AX186" s="157"/>
      <c r="AY186" s="157"/>
      <c r="AZ186" s="157"/>
      <c r="BA186" s="157"/>
    </row>
    <row r="187" spans="1:69" ht="33.75" customHeight="1">
      <c r="A187" s="117">
        <f>IF(B187&lt;&gt;"",COUNTIF($B$8:B187,"."),"")</f>
      </c>
      <c r="C187" s="407" t="s">
        <v>0</v>
      </c>
      <c r="D187" s="407"/>
      <c r="E187" s="407"/>
      <c r="F187" s="407"/>
      <c r="G187" s="407"/>
      <c r="H187" s="407"/>
      <c r="I187" s="407"/>
      <c r="J187" s="407"/>
      <c r="K187" s="407"/>
      <c r="L187" s="407"/>
      <c r="M187" s="407"/>
      <c r="N187" s="407"/>
      <c r="O187" s="407"/>
      <c r="P187" s="407"/>
      <c r="Q187" s="407"/>
      <c r="R187" s="407"/>
      <c r="S187" s="407"/>
      <c r="T187" s="407"/>
      <c r="U187" s="407"/>
      <c r="V187" s="407"/>
      <c r="W187" s="407"/>
      <c r="X187" s="407"/>
      <c r="Y187" s="407"/>
      <c r="Z187" s="407"/>
      <c r="AA187" s="407"/>
      <c r="AB187" s="407"/>
      <c r="AC187" s="407"/>
      <c r="AD187" s="407"/>
      <c r="AE187" s="407"/>
      <c r="AF187" s="407"/>
      <c r="AG187" s="407"/>
      <c r="AH187" s="407"/>
      <c r="AI187" s="117"/>
      <c r="AJ187" s="120"/>
      <c r="AK187" s="407" t="s">
        <v>1</v>
      </c>
      <c r="AL187" s="407"/>
      <c r="AM187" s="407"/>
      <c r="AN187" s="407"/>
      <c r="AO187" s="407"/>
      <c r="AP187" s="407"/>
      <c r="AQ187" s="407"/>
      <c r="AR187" s="407"/>
      <c r="AS187" s="407"/>
      <c r="AT187" s="407"/>
      <c r="AU187" s="407"/>
      <c r="AV187" s="407"/>
      <c r="AW187" s="407"/>
      <c r="AX187" s="407"/>
      <c r="AY187" s="407"/>
      <c r="AZ187" s="407"/>
      <c r="BA187" s="407"/>
      <c r="BB187" s="407"/>
      <c r="BC187" s="407"/>
      <c r="BD187" s="407"/>
      <c r="BE187" s="407"/>
      <c r="BF187" s="407"/>
      <c r="BG187" s="407"/>
      <c r="BH187" s="407"/>
      <c r="BI187" s="407"/>
      <c r="BJ187" s="407"/>
      <c r="BK187" s="407"/>
      <c r="BL187" s="407"/>
      <c r="BM187" s="407"/>
      <c r="BN187" s="407"/>
      <c r="BO187" s="407"/>
      <c r="BP187" s="407"/>
      <c r="BQ187" s="133"/>
    </row>
    <row r="188" spans="1:69" ht="19.5" customHeight="1">
      <c r="A188" s="117">
        <f>IF(B188&lt;&gt;"",COUNTIF($B$8:B188,"."),"")</f>
      </c>
      <c r="C188" s="133" t="s">
        <v>758</v>
      </c>
      <c r="D188" s="407" t="s">
        <v>2</v>
      </c>
      <c r="E188" s="407"/>
      <c r="F188" s="407"/>
      <c r="G188" s="407"/>
      <c r="H188" s="407"/>
      <c r="I188" s="407"/>
      <c r="J188" s="407"/>
      <c r="K188" s="407"/>
      <c r="L188" s="407"/>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117"/>
      <c r="AJ188" s="120"/>
      <c r="AK188" s="133" t="s">
        <v>758</v>
      </c>
      <c r="AL188" s="407" t="s">
        <v>949</v>
      </c>
      <c r="AM188" s="407"/>
      <c r="AN188" s="407"/>
      <c r="AO188" s="407"/>
      <c r="AP188" s="407"/>
      <c r="AQ188" s="407"/>
      <c r="AR188" s="407"/>
      <c r="AS188" s="407"/>
      <c r="AT188" s="407"/>
      <c r="AU188" s="407"/>
      <c r="AV188" s="407"/>
      <c r="AW188" s="407"/>
      <c r="AX188" s="407"/>
      <c r="AY188" s="407"/>
      <c r="AZ188" s="407"/>
      <c r="BA188" s="407"/>
      <c r="BB188" s="407"/>
      <c r="BC188" s="407"/>
      <c r="BD188" s="407"/>
      <c r="BE188" s="407"/>
      <c r="BF188" s="407"/>
      <c r="BG188" s="407"/>
      <c r="BH188" s="407"/>
      <c r="BI188" s="407"/>
      <c r="BJ188" s="407"/>
      <c r="BK188" s="407"/>
      <c r="BL188" s="407"/>
      <c r="BM188" s="407"/>
      <c r="BN188" s="407"/>
      <c r="BO188" s="407"/>
      <c r="BP188" s="407"/>
      <c r="BQ188" s="133"/>
    </row>
    <row r="189" spans="1:69" ht="19.5" customHeight="1">
      <c r="A189" s="117">
        <f>IF(B189&lt;&gt;"",COUNTIF($B$8:B189,"."),"")</f>
      </c>
      <c r="C189" s="133" t="s">
        <v>758</v>
      </c>
      <c r="D189" s="407" t="s">
        <v>3</v>
      </c>
      <c r="E189" s="407"/>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117"/>
      <c r="AJ189" s="120"/>
      <c r="AK189" s="133" t="s">
        <v>758</v>
      </c>
      <c r="AL189" s="407" t="s">
        <v>4</v>
      </c>
      <c r="AM189" s="407"/>
      <c r="AN189" s="407"/>
      <c r="AO189" s="407"/>
      <c r="AP189" s="407"/>
      <c r="AQ189" s="407"/>
      <c r="AR189" s="407"/>
      <c r="AS189" s="407"/>
      <c r="AT189" s="407"/>
      <c r="AU189" s="407"/>
      <c r="AV189" s="407"/>
      <c r="AW189" s="407"/>
      <c r="AX189" s="407"/>
      <c r="AY189" s="407"/>
      <c r="AZ189" s="407"/>
      <c r="BA189" s="407"/>
      <c r="BB189" s="407"/>
      <c r="BC189" s="407"/>
      <c r="BD189" s="407"/>
      <c r="BE189" s="407"/>
      <c r="BF189" s="407"/>
      <c r="BG189" s="407"/>
      <c r="BH189" s="407"/>
      <c r="BI189" s="407"/>
      <c r="BJ189" s="407"/>
      <c r="BK189" s="407"/>
      <c r="BL189" s="407"/>
      <c r="BM189" s="407"/>
      <c r="BN189" s="407"/>
      <c r="BO189" s="407"/>
      <c r="BP189" s="407"/>
      <c r="BQ189" s="133"/>
    </row>
    <row r="190" spans="1:69" ht="36" customHeight="1">
      <c r="A190" s="117">
        <f>IF(B190&lt;&gt;"",COUNTIF($B$8:B190,"."),"")</f>
      </c>
      <c r="C190" s="407" t="s">
        <v>5</v>
      </c>
      <c r="D190" s="407"/>
      <c r="E190" s="407"/>
      <c r="F190" s="407"/>
      <c r="G190" s="407"/>
      <c r="H190" s="407"/>
      <c r="I190" s="407"/>
      <c r="J190" s="407"/>
      <c r="K190" s="407"/>
      <c r="L190" s="407"/>
      <c r="M190" s="407"/>
      <c r="N190" s="407"/>
      <c r="O190" s="407"/>
      <c r="P190" s="407"/>
      <c r="Q190" s="407"/>
      <c r="R190" s="407"/>
      <c r="S190" s="407"/>
      <c r="T190" s="407"/>
      <c r="U190" s="407"/>
      <c r="V190" s="407"/>
      <c r="W190" s="407"/>
      <c r="X190" s="407"/>
      <c r="Y190" s="407"/>
      <c r="Z190" s="407"/>
      <c r="AA190" s="407"/>
      <c r="AB190" s="407"/>
      <c r="AC190" s="407"/>
      <c r="AD190" s="407"/>
      <c r="AE190" s="407"/>
      <c r="AF190" s="407"/>
      <c r="AG190" s="407"/>
      <c r="AH190" s="407"/>
      <c r="AI190" s="117"/>
      <c r="AJ190" s="120"/>
      <c r="AK190" s="407" t="s">
        <v>6</v>
      </c>
      <c r="AL190" s="407"/>
      <c r="AM190" s="407"/>
      <c r="AN190" s="407"/>
      <c r="AO190" s="407"/>
      <c r="AP190" s="407"/>
      <c r="AQ190" s="407"/>
      <c r="AR190" s="407"/>
      <c r="AS190" s="407"/>
      <c r="AT190" s="407"/>
      <c r="AU190" s="407"/>
      <c r="AV190" s="407"/>
      <c r="AW190" s="407"/>
      <c r="AX190" s="407"/>
      <c r="AY190" s="407"/>
      <c r="AZ190" s="407"/>
      <c r="BA190" s="407"/>
      <c r="BB190" s="407"/>
      <c r="BC190" s="407"/>
      <c r="BD190" s="407"/>
      <c r="BE190" s="407"/>
      <c r="BF190" s="407"/>
      <c r="BG190" s="407"/>
      <c r="BH190" s="407"/>
      <c r="BI190" s="407"/>
      <c r="BJ190" s="407"/>
      <c r="BK190" s="407"/>
      <c r="BL190" s="407"/>
      <c r="BM190" s="407"/>
      <c r="BN190" s="407"/>
      <c r="BO190" s="407"/>
      <c r="BP190" s="407"/>
      <c r="BQ190" s="133"/>
    </row>
    <row r="191" spans="1:69" ht="12" customHeight="1">
      <c r="A191" s="117">
        <f>IF(B191&lt;&gt;"",COUNTIF($B$8:B191,"."),"")</f>
      </c>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17"/>
      <c r="AJ191" s="120"/>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row>
    <row r="192" spans="1:69" ht="12" customHeight="1" hidden="1">
      <c r="A192" s="117">
        <f>IF(B192&lt;&gt;"",COUNTIF($B$8:B192,"."),"")</f>
      </c>
      <c r="C192" s="151" t="s">
        <v>7</v>
      </c>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17"/>
      <c r="AJ192" s="120"/>
      <c r="AK192" s="151" t="s">
        <v>8</v>
      </c>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row>
    <row r="193" spans="1:69" ht="48" customHeight="1" hidden="1">
      <c r="A193" s="117">
        <f>IF(B193&lt;&gt;"",COUNTIF($B$8:B193,"."),"")</f>
      </c>
      <c r="C193" s="407" t="s">
        <v>9</v>
      </c>
      <c r="D193" s="407"/>
      <c r="E193" s="407"/>
      <c r="F193" s="407"/>
      <c r="G193" s="407"/>
      <c r="H193" s="407"/>
      <c r="I193" s="407"/>
      <c r="J193" s="407"/>
      <c r="K193" s="407"/>
      <c r="L193" s="407"/>
      <c r="M193" s="407"/>
      <c r="N193" s="407"/>
      <c r="O193" s="407"/>
      <c r="P193" s="407"/>
      <c r="Q193" s="407"/>
      <c r="R193" s="407"/>
      <c r="S193" s="407"/>
      <c r="T193" s="407"/>
      <c r="U193" s="407"/>
      <c r="V193" s="407"/>
      <c r="W193" s="407"/>
      <c r="X193" s="407"/>
      <c r="Y193" s="407"/>
      <c r="Z193" s="407"/>
      <c r="AA193" s="407"/>
      <c r="AB193" s="407"/>
      <c r="AC193" s="407"/>
      <c r="AD193" s="407"/>
      <c r="AE193" s="407"/>
      <c r="AF193" s="407"/>
      <c r="AG193" s="407"/>
      <c r="AH193" s="407"/>
      <c r="AI193" s="117"/>
      <c r="AJ193" s="120"/>
      <c r="AK193" s="407" t="s">
        <v>10</v>
      </c>
      <c r="AL193" s="407"/>
      <c r="AM193" s="407"/>
      <c r="AN193" s="407"/>
      <c r="AO193" s="407"/>
      <c r="AP193" s="407"/>
      <c r="AQ193" s="407"/>
      <c r="AR193" s="407"/>
      <c r="AS193" s="407"/>
      <c r="AT193" s="407"/>
      <c r="AU193" s="407"/>
      <c r="AV193" s="407"/>
      <c r="AW193" s="407"/>
      <c r="AX193" s="407"/>
      <c r="AY193" s="407"/>
      <c r="AZ193" s="407"/>
      <c r="BA193" s="407"/>
      <c r="BB193" s="407"/>
      <c r="BC193" s="407"/>
      <c r="BD193" s="407"/>
      <c r="BE193" s="407"/>
      <c r="BF193" s="407"/>
      <c r="BG193" s="407"/>
      <c r="BH193" s="407"/>
      <c r="BI193" s="407"/>
      <c r="BJ193" s="407"/>
      <c r="BK193" s="407"/>
      <c r="BL193" s="407"/>
      <c r="BM193" s="407"/>
      <c r="BN193" s="407"/>
      <c r="BO193" s="407"/>
      <c r="BP193" s="407"/>
      <c r="BQ193" s="133"/>
    </row>
    <row r="194" spans="1:69" ht="12" customHeight="1" hidden="1">
      <c r="A194" s="117">
        <f>IF(B194&lt;&gt;"",COUNTIF($B$8:B194,"."),"")</f>
      </c>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17"/>
      <c r="AJ194" s="120"/>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row>
    <row r="195" spans="1:53" ht="15" customHeight="1">
      <c r="A195" s="117" t="s">
        <v>553</v>
      </c>
      <c r="C195" s="142" t="s">
        <v>11</v>
      </c>
      <c r="D195" s="157"/>
      <c r="E195" s="157"/>
      <c r="F195" s="157"/>
      <c r="G195" s="157"/>
      <c r="H195" s="157"/>
      <c r="I195" s="157"/>
      <c r="J195" s="157"/>
      <c r="K195" s="157"/>
      <c r="L195" s="157"/>
      <c r="M195" s="157"/>
      <c r="N195" s="157"/>
      <c r="O195" s="157"/>
      <c r="P195" s="157"/>
      <c r="Q195" s="157"/>
      <c r="R195" s="157"/>
      <c r="S195" s="157"/>
      <c r="AI195" s="117"/>
      <c r="AJ195" s="120"/>
      <c r="AK195" s="142" t="s">
        <v>12</v>
      </c>
      <c r="AL195" s="157"/>
      <c r="AM195" s="157"/>
      <c r="AN195" s="157"/>
      <c r="AO195" s="157"/>
      <c r="AP195" s="157"/>
      <c r="AQ195" s="157"/>
      <c r="AR195" s="157"/>
      <c r="AS195" s="157"/>
      <c r="AT195" s="157"/>
      <c r="AU195" s="157"/>
      <c r="AV195" s="157"/>
      <c r="AW195" s="157"/>
      <c r="AX195" s="157"/>
      <c r="AY195" s="157"/>
      <c r="AZ195" s="157"/>
      <c r="BA195" s="157"/>
    </row>
    <row r="196" spans="1:69" ht="22.5" customHeight="1">
      <c r="A196" s="117">
        <f>IF(B196&lt;&gt;"",COUNTIF($B$8:B196,"."),"")</f>
      </c>
      <c r="C196" s="412" t="s">
        <v>13</v>
      </c>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c r="Z196" s="412"/>
      <c r="AA196" s="412"/>
      <c r="AB196" s="412"/>
      <c r="AC196" s="412"/>
      <c r="AD196" s="412"/>
      <c r="AE196" s="412"/>
      <c r="AF196" s="412"/>
      <c r="AG196" s="412"/>
      <c r="AH196" s="412"/>
      <c r="AI196" s="117"/>
      <c r="AJ196" s="120"/>
      <c r="AK196" s="412" t="s">
        <v>14</v>
      </c>
      <c r="AL196" s="412"/>
      <c r="AM196" s="412"/>
      <c r="AN196" s="412"/>
      <c r="AO196" s="412"/>
      <c r="AP196" s="412"/>
      <c r="AQ196" s="412"/>
      <c r="AR196" s="412"/>
      <c r="AS196" s="412"/>
      <c r="AT196" s="412"/>
      <c r="AU196" s="412"/>
      <c r="AV196" s="412"/>
      <c r="AW196" s="412"/>
      <c r="AX196" s="412"/>
      <c r="AY196" s="412"/>
      <c r="AZ196" s="412"/>
      <c r="BA196" s="412"/>
      <c r="BB196" s="412"/>
      <c r="BC196" s="412"/>
      <c r="BD196" s="412"/>
      <c r="BE196" s="412"/>
      <c r="BF196" s="412"/>
      <c r="BG196" s="412"/>
      <c r="BH196" s="412"/>
      <c r="BI196" s="412"/>
      <c r="BJ196" s="412"/>
      <c r="BK196" s="412"/>
      <c r="BL196" s="412"/>
      <c r="BM196" s="412"/>
      <c r="BN196" s="412"/>
      <c r="BO196" s="412"/>
      <c r="BP196" s="412"/>
      <c r="BQ196" s="135"/>
    </row>
    <row r="197" spans="1:69" ht="19.5" customHeight="1">
      <c r="A197" s="117">
        <f>IF(B197&lt;&gt;"",COUNTIF($B$8:B197,"."),"")</f>
      </c>
      <c r="C197" s="135" t="s">
        <v>758</v>
      </c>
      <c r="D197" s="407" t="s">
        <v>15</v>
      </c>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117"/>
      <c r="AJ197" s="120"/>
      <c r="AK197" s="135" t="s">
        <v>758</v>
      </c>
      <c r="AL197" s="407" t="s">
        <v>16</v>
      </c>
      <c r="AM197" s="407"/>
      <c r="AN197" s="407"/>
      <c r="AO197" s="407"/>
      <c r="AP197" s="407"/>
      <c r="AQ197" s="407"/>
      <c r="AR197" s="407"/>
      <c r="AS197" s="407"/>
      <c r="AT197" s="407"/>
      <c r="AU197" s="407"/>
      <c r="AV197" s="407"/>
      <c r="AW197" s="407"/>
      <c r="AX197" s="407"/>
      <c r="AY197" s="407"/>
      <c r="AZ197" s="407"/>
      <c r="BA197" s="407"/>
      <c r="BB197" s="407"/>
      <c r="BC197" s="407"/>
      <c r="BD197" s="407"/>
      <c r="BE197" s="407"/>
      <c r="BF197" s="407"/>
      <c r="BG197" s="407"/>
      <c r="BH197" s="407"/>
      <c r="BI197" s="407"/>
      <c r="BJ197" s="407"/>
      <c r="BK197" s="407"/>
      <c r="BL197" s="407"/>
      <c r="BM197" s="407"/>
      <c r="BN197" s="407"/>
      <c r="BO197" s="407"/>
      <c r="BP197" s="407"/>
      <c r="BQ197" s="135"/>
    </row>
    <row r="198" spans="1:69" ht="19.5" customHeight="1">
      <c r="A198" s="117">
        <f>IF(B198&lt;&gt;"",COUNTIF($B$8:B198,"."),"")</f>
      </c>
      <c r="C198" s="135" t="s">
        <v>758</v>
      </c>
      <c r="D198" s="407" t="s">
        <v>17</v>
      </c>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117"/>
      <c r="AJ198" s="120"/>
      <c r="AK198" s="135" t="s">
        <v>758</v>
      </c>
      <c r="AL198" s="407" t="s">
        <v>18</v>
      </c>
      <c r="AM198" s="407"/>
      <c r="AN198" s="407"/>
      <c r="AO198" s="407"/>
      <c r="AP198" s="407"/>
      <c r="AQ198" s="407"/>
      <c r="AR198" s="407"/>
      <c r="AS198" s="407"/>
      <c r="AT198" s="407"/>
      <c r="AU198" s="407"/>
      <c r="AV198" s="407"/>
      <c r="AW198" s="407"/>
      <c r="AX198" s="407"/>
      <c r="AY198" s="407"/>
      <c r="AZ198" s="407"/>
      <c r="BA198" s="407"/>
      <c r="BB198" s="407"/>
      <c r="BC198" s="407"/>
      <c r="BD198" s="407"/>
      <c r="BE198" s="407"/>
      <c r="BF198" s="407"/>
      <c r="BG198" s="407"/>
      <c r="BH198" s="407"/>
      <c r="BI198" s="407"/>
      <c r="BJ198" s="407"/>
      <c r="BK198" s="407"/>
      <c r="BL198" s="407"/>
      <c r="BM198" s="407"/>
      <c r="BN198" s="407"/>
      <c r="BO198" s="407"/>
      <c r="BP198" s="407"/>
      <c r="BQ198" s="135"/>
    </row>
    <row r="199" spans="1:69" ht="19.5" customHeight="1">
      <c r="A199" s="117">
        <f>IF(B199&lt;&gt;"",COUNTIF($B$8:B199,"."),"")</f>
      </c>
      <c r="C199" s="135" t="s">
        <v>758</v>
      </c>
      <c r="D199" s="407" t="s">
        <v>19</v>
      </c>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117"/>
      <c r="AJ199" s="120"/>
      <c r="AK199" s="135" t="s">
        <v>758</v>
      </c>
      <c r="AL199" s="407" t="s">
        <v>20</v>
      </c>
      <c r="AM199" s="407"/>
      <c r="AN199" s="407"/>
      <c r="AO199" s="407"/>
      <c r="AP199" s="407"/>
      <c r="AQ199" s="407"/>
      <c r="AR199" s="407"/>
      <c r="AS199" s="407"/>
      <c r="AT199" s="407"/>
      <c r="AU199" s="407"/>
      <c r="AV199" s="407"/>
      <c r="AW199" s="407"/>
      <c r="AX199" s="407"/>
      <c r="AY199" s="407"/>
      <c r="AZ199" s="407"/>
      <c r="BA199" s="407"/>
      <c r="BB199" s="407"/>
      <c r="BC199" s="407"/>
      <c r="BD199" s="407"/>
      <c r="BE199" s="407"/>
      <c r="BF199" s="407"/>
      <c r="BG199" s="407"/>
      <c r="BH199" s="407"/>
      <c r="BI199" s="407"/>
      <c r="BJ199" s="407"/>
      <c r="BK199" s="407"/>
      <c r="BL199" s="407"/>
      <c r="BM199" s="407"/>
      <c r="BN199" s="407"/>
      <c r="BO199" s="407"/>
      <c r="BP199" s="407"/>
      <c r="BQ199" s="135"/>
    </row>
    <row r="200" spans="1:69" ht="19.5" customHeight="1">
      <c r="A200" s="117">
        <f>IF(B200&lt;&gt;"",COUNTIF($B$8:B200,"."),"")</f>
      </c>
      <c r="C200" s="135" t="s">
        <v>758</v>
      </c>
      <c r="D200" s="407" t="s">
        <v>21</v>
      </c>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117"/>
      <c r="AJ200" s="120"/>
      <c r="AK200" s="135" t="s">
        <v>758</v>
      </c>
      <c r="AL200" s="407" t="s">
        <v>22</v>
      </c>
      <c r="AM200" s="407"/>
      <c r="AN200" s="407"/>
      <c r="AO200" s="407"/>
      <c r="AP200" s="407"/>
      <c r="AQ200" s="407"/>
      <c r="AR200" s="407"/>
      <c r="AS200" s="407"/>
      <c r="AT200" s="407"/>
      <c r="AU200" s="407"/>
      <c r="AV200" s="407"/>
      <c r="AW200" s="407"/>
      <c r="AX200" s="407"/>
      <c r="AY200" s="407"/>
      <c r="AZ200" s="407"/>
      <c r="BA200" s="407"/>
      <c r="BB200" s="407"/>
      <c r="BC200" s="407"/>
      <c r="BD200" s="407"/>
      <c r="BE200" s="407"/>
      <c r="BF200" s="407"/>
      <c r="BG200" s="407"/>
      <c r="BH200" s="407"/>
      <c r="BI200" s="407"/>
      <c r="BJ200" s="407"/>
      <c r="BK200" s="407"/>
      <c r="BL200" s="407"/>
      <c r="BM200" s="407"/>
      <c r="BN200" s="407"/>
      <c r="BO200" s="407"/>
      <c r="BP200" s="407"/>
      <c r="BQ200" s="135"/>
    </row>
    <row r="201" spans="1:69" ht="32.25" customHeight="1">
      <c r="A201" s="117">
        <f>IF(B201&lt;&gt;"",COUNTIF($B$8:B201,"."),"")</f>
      </c>
      <c r="C201" s="407" t="s">
        <v>23</v>
      </c>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117"/>
      <c r="AJ201" s="120"/>
      <c r="AK201" s="407" t="s">
        <v>24</v>
      </c>
      <c r="AL201" s="407"/>
      <c r="AM201" s="407"/>
      <c r="AN201" s="407"/>
      <c r="AO201" s="407"/>
      <c r="AP201" s="407"/>
      <c r="AQ201" s="407"/>
      <c r="AR201" s="407"/>
      <c r="AS201" s="407"/>
      <c r="AT201" s="407"/>
      <c r="AU201" s="407"/>
      <c r="AV201" s="407"/>
      <c r="AW201" s="407"/>
      <c r="AX201" s="407"/>
      <c r="AY201" s="407"/>
      <c r="AZ201" s="407"/>
      <c r="BA201" s="407"/>
      <c r="BB201" s="407"/>
      <c r="BC201" s="407"/>
      <c r="BD201" s="407"/>
      <c r="BE201" s="407"/>
      <c r="BF201" s="407"/>
      <c r="BG201" s="407"/>
      <c r="BH201" s="407"/>
      <c r="BI201" s="407"/>
      <c r="BJ201" s="407"/>
      <c r="BK201" s="407"/>
      <c r="BL201" s="407"/>
      <c r="BM201" s="407"/>
      <c r="BN201" s="407"/>
      <c r="BO201" s="407"/>
      <c r="BP201" s="407"/>
      <c r="BQ201" s="133"/>
    </row>
    <row r="202" spans="1:53" ht="12" customHeight="1">
      <c r="A202" s="117">
        <f>IF(B202&lt;&gt;"",COUNTIF($B$8:B202,"."),"")</f>
      </c>
      <c r="C202" s="167"/>
      <c r="D202" s="157"/>
      <c r="E202" s="157"/>
      <c r="F202" s="157"/>
      <c r="G202" s="157"/>
      <c r="H202" s="157"/>
      <c r="I202" s="157"/>
      <c r="J202" s="157"/>
      <c r="K202" s="157"/>
      <c r="L202" s="157"/>
      <c r="M202" s="157"/>
      <c r="N202" s="157"/>
      <c r="O202" s="157"/>
      <c r="P202" s="157"/>
      <c r="Q202" s="157"/>
      <c r="R202" s="157"/>
      <c r="S202" s="157"/>
      <c r="AI202" s="117"/>
      <c r="AJ202" s="120"/>
      <c r="AK202" s="167"/>
      <c r="AL202" s="157"/>
      <c r="AM202" s="157"/>
      <c r="AN202" s="157"/>
      <c r="AO202" s="157"/>
      <c r="AP202" s="157"/>
      <c r="AQ202" s="157"/>
      <c r="AR202" s="157"/>
      <c r="AS202" s="157"/>
      <c r="AT202" s="157"/>
      <c r="AU202" s="157"/>
      <c r="AV202" s="157"/>
      <c r="AW202" s="157"/>
      <c r="AX202" s="157"/>
      <c r="AY202" s="157"/>
      <c r="AZ202" s="157"/>
      <c r="BA202" s="157"/>
    </row>
    <row r="203" spans="1:74" ht="15" customHeight="1">
      <c r="A203" s="117" t="s">
        <v>554</v>
      </c>
      <c r="C203" s="142" t="s">
        <v>25</v>
      </c>
      <c r="D203" s="157"/>
      <c r="E203" s="157"/>
      <c r="F203" s="157"/>
      <c r="G203" s="157"/>
      <c r="H203" s="157"/>
      <c r="I203" s="157"/>
      <c r="J203" s="157"/>
      <c r="K203" s="157"/>
      <c r="L203" s="157"/>
      <c r="M203" s="157"/>
      <c r="N203" s="157"/>
      <c r="O203" s="157"/>
      <c r="P203" s="157"/>
      <c r="Q203" s="157"/>
      <c r="R203" s="157"/>
      <c r="S203" s="157"/>
      <c r="AI203" s="117"/>
      <c r="AJ203" s="120"/>
      <c r="AK203" s="142" t="s">
        <v>26</v>
      </c>
      <c r="AL203" s="157"/>
      <c r="AM203" s="157"/>
      <c r="AN203" s="157"/>
      <c r="AO203" s="157"/>
      <c r="AP203" s="157"/>
      <c r="AQ203" s="157"/>
      <c r="AR203" s="157"/>
      <c r="AS203" s="157"/>
      <c r="AT203" s="157"/>
      <c r="AU203" s="157"/>
      <c r="AV203" s="157"/>
      <c r="AW203" s="157"/>
      <c r="AX203" s="157"/>
      <c r="AY203" s="157"/>
      <c r="AZ203" s="157"/>
      <c r="BA203" s="157"/>
      <c r="BU203" s="156"/>
      <c r="BV203" s="156"/>
    </row>
    <row r="204" spans="1:74" ht="22.5" customHeight="1">
      <c r="A204" s="117"/>
      <c r="C204" s="151" t="s">
        <v>27</v>
      </c>
      <c r="D204" s="157"/>
      <c r="E204" s="157"/>
      <c r="F204" s="157"/>
      <c r="G204" s="157"/>
      <c r="H204" s="157"/>
      <c r="I204" s="157"/>
      <c r="J204" s="157"/>
      <c r="K204" s="157"/>
      <c r="L204" s="157"/>
      <c r="M204" s="157"/>
      <c r="N204" s="157"/>
      <c r="O204" s="157"/>
      <c r="P204" s="157"/>
      <c r="Q204" s="157"/>
      <c r="R204" s="157"/>
      <c r="S204" s="157"/>
      <c r="AI204" s="117"/>
      <c r="AJ204" s="120"/>
      <c r="AK204" s="151" t="s">
        <v>28</v>
      </c>
      <c r="AL204" s="157"/>
      <c r="AM204" s="157"/>
      <c r="AN204" s="157"/>
      <c r="AO204" s="157"/>
      <c r="AP204" s="157"/>
      <c r="AQ204" s="157"/>
      <c r="AR204" s="157"/>
      <c r="AS204" s="157"/>
      <c r="AT204" s="157"/>
      <c r="AU204" s="157"/>
      <c r="AV204" s="157"/>
      <c r="AW204" s="157"/>
      <c r="AX204" s="157"/>
      <c r="AY204" s="157"/>
      <c r="AZ204" s="157"/>
      <c r="BA204" s="157"/>
      <c r="BU204" s="156"/>
      <c r="BV204" s="156"/>
    </row>
    <row r="205" spans="1:69" ht="43.5" customHeight="1">
      <c r="A205" s="117">
        <f>IF(B205&lt;&gt;"",COUNTIF($B$8:B205,"."),"")</f>
      </c>
      <c r="C205" s="407" t="s">
        <v>29</v>
      </c>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117"/>
      <c r="AJ205" s="120"/>
      <c r="AK205" s="407" t="s">
        <v>30</v>
      </c>
      <c r="AL205" s="407"/>
      <c r="AM205" s="407"/>
      <c r="AN205" s="407"/>
      <c r="AO205" s="407"/>
      <c r="AP205" s="407"/>
      <c r="AQ205" s="407"/>
      <c r="AR205" s="407"/>
      <c r="AS205" s="407"/>
      <c r="AT205" s="407"/>
      <c r="AU205" s="407"/>
      <c r="AV205" s="407"/>
      <c r="AW205" s="407"/>
      <c r="AX205" s="407"/>
      <c r="AY205" s="407"/>
      <c r="AZ205" s="407"/>
      <c r="BA205" s="407"/>
      <c r="BB205" s="407"/>
      <c r="BC205" s="407"/>
      <c r="BD205" s="407"/>
      <c r="BE205" s="407"/>
      <c r="BF205" s="407"/>
      <c r="BG205" s="407"/>
      <c r="BH205" s="407"/>
      <c r="BI205" s="407"/>
      <c r="BJ205" s="407"/>
      <c r="BK205" s="407"/>
      <c r="BL205" s="407"/>
      <c r="BM205" s="407"/>
      <c r="BN205" s="407"/>
      <c r="BO205" s="407"/>
      <c r="BP205" s="407"/>
      <c r="BQ205" s="133"/>
    </row>
    <row r="206" spans="1:74" ht="22.5" customHeight="1" hidden="1">
      <c r="A206" s="117"/>
      <c r="C206" s="151" t="s">
        <v>31</v>
      </c>
      <c r="D206" s="157"/>
      <c r="E206" s="157"/>
      <c r="F206" s="157"/>
      <c r="G206" s="157"/>
      <c r="H206" s="157"/>
      <c r="I206" s="157"/>
      <c r="J206" s="157"/>
      <c r="K206" s="157"/>
      <c r="L206" s="157"/>
      <c r="M206" s="157"/>
      <c r="N206" s="157"/>
      <c r="O206" s="157"/>
      <c r="P206" s="157"/>
      <c r="Q206" s="157"/>
      <c r="R206" s="157"/>
      <c r="S206" s="157"/>
      <c r="AI206" s="117"/>
      <c r="AJ206" s="120"/>
      <c r="AK206" s="151" t="s">
        <v>32</v>
      </c>
      <c r="AL206" s="157"/>
      <c r="AM206" s="157"/>
      <c r="AN206" s="157"/>
      <c r="AO206" s="157"/>
      <c r="AP206" s="157"/>
      <c r="AQ206" s="157"/>
      <c r="AR206" s="157"/>
      <c r="AS206" s="157"/>
      <c r="AT206" s="157"/>
      <c r="AU206" s="157"/>
      <c r="AV206" s="157"/>
      <c r="AW206" s="157"/>
      <c r="AX206" s="157"/>
      <c r="AY206" s="157"/>
      <c r="AZ206" s="157"/>
      <c r="BA206" s="157"/>
      <c r="BU206" s="156"/>
      <c r="BV206" s="156"/>
    </row>
    <row r="207" spans="1:69" ht="26.25" customHeight="1" hidden="1">
      <c r="A207" s="117">
        <f>IF(B207&lt;&gt;"",COUNTIF($B$8:B207,"."),"")</f>
      </c>
      <c r="C207" s="407" t="s">
        <v>33</v>
      </c>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117"/>
      <c r="AJ207" s="120"/>
      <c r="AK207" s="407" t="s">
        <v>34</v>
      </c>
      <c r="AL207" s="407"/>
      <c r="AM207" s="407"/>
      <c r="AN207" s="407"/>
      <c r="AO207" s="407"/>
      <c r="AP207" s="407"/>
      <c r="AQ207" s="407"/>
      <c r="AR207" s="407"/>
      <c r="AS207" s="407"/>
      <c r="AT207" s="407"/>
      <c r="AU207" s="407"/>
      <c r="AV207" s="407"/>
      <c r="AW207" s="407"/>
      <c r="AX207" s="407"/>
      <c r="AY207" s="407"/>
      <c r="AZ207" s="407"/>
      <c r="BA207" s="407"/>
      <c r="BB207" s="407"/>
      <c r="BC207" s="407"/>
      <c r="BD207" s="407"/>
      <c r="BE207" s="407"/>
      <c r="BF207" s="407"/>
      <c r="BG207" s="407"/>
      <c r="BH207" s="407"/>
      <c r="BI207" s="407"/>
      <c r="BJ207" s="407"/>
      <c r="BK207" s="407"/>
      <c r="BL207" s="407"/>
      <c r="BM207" s="407"/>
      <c r="BN207" s="407"/>
      <c r="BO207" s="407"/>
      <c r="BP207" s="407"/>
      <c r="BQ207" s="133"/>
    </row>
    <row r="208" spans="3:34" ht="31.5" customHeight="1">
      <c r="C208" s="407" t="s">
        <v>35</v>
      </c>
      <c r="D208" s="407"/>
      <c r="E208" s="407"/>
      <c r="F208" s="407"/>
      <c r="G208" s="407"/>
      <c r="H208" s="407"/>
      <c r="I208" s="407"/>
      <c r="J208" s="407"/>
      <c r="K208" s="407"/>
      <c r="L208" s="407"/>
      <c r="M208" s="407"/>
      <c r="N208" s="407"/>
      <c r="O208" s="407"/>
      <c r="P208" s="407"/>
      <c r="Q208" s="407"/>
      <c r="R208" s="407"/>
      <c r="S208" s="407"/>
      <c r="T208" s="407"/>
      <c r="U208" s="407"/>
      <c r="V208" s="407"/>
      <c r="W208" s="407"/>
      <c r="X208" s="407"/>
      <c r="Y208" s="407"/>
      <c r="Z208" s="407"/>
      <c r="AA208" s="407"/>
      <c r="AB208" s="407"/>
      <c r="AC208" s="407"/>
      <c r="AD208" s="407"/>
      <c r="AE208" s="407"/>
      <c r="AF208" s="407"/>
      <c r="AG208" s="407"/>
      <c r="AH208" s="407"/>
    </row>
    <row r="209" spans="1:21" ht="15" customHeight="1">
      <c r="A209" s="155"/>
      <c r="B209" s="155"/>
      <c r="C209" s="155"/>
      <c r="D209" s="155"/>
      <c r="E209" s="155"/>
      <c r="F209" s="155"/>
      <c r="G209" s="155"/>
      <c r="H209" s="155"/>
      <c r="I209" s="155"/>
      <c r="J209" s="155"/>
      <c r="K209" s="155"/>
      <c r="L209" s="155"/>
      <c r="M209" s="155"/>
      <c r="N209" s="155"/>
      <c r="O209" s="155"/>
      <c r="P209" s="155"/>
      <c r="Q209" s="155"/>
      <c r="R209" s="155"/>
      <c r="S209" s="155"/>
      <c r="T209" s="155"/>
      <c r="U209" s="155"/>
    </row>
    <row r="210" spans="1:22" ht="15" customHeight="1">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69" t="s">
        <v>36</v>
      </c>
    </row>
    <row r="211" spans="1:24" ht="15" customHeight="1">
      <c r="A211" s="155"/>
      <c r="B211" s="155"/>
      <c r="C211" s="155"/>
      <c r="D211" s="155"/>
      <c r="E211" s="155"/>
      <c r="F211" s="155"/>
      <c r="G211" s="155"/>
      <c r="H211" s="155"/>
      <c r="I211" s="155"/>
      <c r="J211" s="155"/>
      <c r="K211" s="155"/>
      <c r="L211" s="155"/>
      <c r="M211" s="155"/>
      <c r="N211" s="155"/>
      <c r="O211" s="155"/>
      <c r="P211" s="155"/>
      <c r="Q211" s="155"/>
      <c r="R211" s="155"/>
      <c r="S211" s="155"/>
      <c r="T211" s="155"/>
      <c r="U211" s="155"/>
      <c r="X211" s="156" t="s">
        <v>37</v>
      </c>
    </row>
    <row r="212" spans="1:21" ht="15" customHeight="1">
      <c r="A212" s="155"/>
      <c r="B212" s="155"/>
      <c r="C212" s="155"/>
      <c r="D212" s="155"/>
      <c r="E212" s="155"/>
      <c r="F212" s="155"/>
      <c r="G212" s="155"/>
      <c r="H212" s="155"/>
      <c r="I212" s="155"/>
      <c r="J212" s="155"/>
      <c r="K212" s="155"/>
      <c r="L212" s="155"/>
      <c r="M212" s="155"/>
      <c r="N212" s="155"/>
      <c r="O212" s="155"/>
      <c r="P212" s="155"/>
      <c r="Q212" s="155"/>
      <c r="R212" s="155"/>
      <c r="S212" s="155"/>
      <c r="T212" s="155"/>
      <c r="U212" s="155"/>
    </row>
    <row r="213" spans="1:21" ht="15" customHeight="1">
      <c r="A213" s="155"/>
      <c r="B213" s="155"/>
      <c r="C213" s="155"/>
      <c r="D213" s="155"/>
      <c r="E213" s="155"/>
      <c r="F213" s="155"/>
      <c r="G213" s="155"/>
      <c r="H213" s="155"/>
      <c r="I213" s="155"/>
      <c r="J213" s="155"/>
      <c r="K213" s="155"/>
      <c r="L213" s="155"/>
      <c r="M213" s="155"/>
      <c r="N213" s="155"/>
      <c r="O213" s="155"/>
      <c r="P213" s="155"/>
      <c r="Q213" s="155"/>
      <c r="R213" s="155"/>
      <c r="S213" s="155"/>
      <c r="T213" s="155"/>
      <c r="U213" s="155"/>
    </row>
    <row r="214" spans="1:21" ht="15" customHeight="1">
      <c r="A214" s="155"/>
      <c r="B214" s="155"/>
      <c r="C214" s="155"/>
      <c r="D214" s="155"/>
      <c r="E214" s="155"/>
      <c r="F214" s="155"/>
      <c r="G214" s="155"/>
      <c r="H214" s="155"/>
      <c r="I214" s="155"/>
      <c r="J214" s="155"/>
      <c r="K214" s="155"/>
      <c r="L214" s="155"/>
      <c r="M214" s="155"/>
      <c r="N214" s="155"/>
      <c r="O214" s="155"/>
      <c r="P214" s="155"/>
      <c r="Q214" s="155"/>
      <c r="R214" s="155"/>
      <c r="S214" s="155"/>
      <c r="T214" s="155"/>
      <c r="U214" s="155"/>
    </row>
    <row r="215" spans="1:21" ht="1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row>
    <row r="216" spans="1:31" ht="15" customHeight="1">
      <c r="A216" s="155"/>
      <c r="B216" s="155"/>
      <c r="C216" s="155"/>
      <c r="D216" s="155"/>
      <c r="E216" s="155"/>
      <c r="F216" s="155"/>
      <c r="G216" s="155"/>
      <c r="H216" s="155"/>
      <c r="I216" s="155"/>
      <c r="J216" s="155"/>
      <c r="K216" s="155"/>
      <c r="L216" s="155"/>
      <c r="M216" s="155"/>
      <c r="N216" s="155"/>
      <c r="O216" s="155"/>
      <c r="P216" s="155"/>
      <c r="Q216" s="155"/>
      <c r="R216" s="155"/>
      <c r="S216" s="155"/>
      <c r="T216" s="155"/>
      <c r="U216" s="155"/>
      <c r="X216" s="155" t="s">
        <v>38</v>
      </c>
      <c r="Y216" s="416" t="s">
        <v>727</v>
      </c>
      <c r="Z216" s="416"/>
      <c r="AA216" s="416"/>
      <c r="AB216" s="416"/>
      <c r="AC216" s="416"/>
      <c r="AD216" s="416"/>
      <c r="AE216" s="416"/>
    </row>
    <row r="217" spans="1:21" ht="15" customHeight="1">
      <c r="A217" s="155"/>
      <c r="B217" s="155"/>
      <c r="C217" s="155"/>
      <c r="D217" s="155"/>
      <c r="E217" s="155"/>
      <c r="F217" s="155"/>
      <c r="G217" s="155"/>
      <c r="H217" s="155"/>
      <c r="I217" s="155"/>
      <c r="J217" s="155"/>
      <c r="K217" s="155"/>
      <c r="L217" s="155"/>
      <c r="M217" s="155"/>
      <c r="N217" s="155"/>
      <c r="O217" s="155"/>
      <c r="P217" s="155"/>
      <c r="Q217" s="155"/>
      <c r="R217" s="155"/>
      <c r="S217" s="155"/>
      <c r="T217" s="155"/>
      <c r="U217" s="155"/>
    </row>
  </sheetData>
  <sheetProtection/>
  <mergeCells count="250">
    <mergeCell ref="C207:AH207"/>
    <mergeCell ref="AK207:BP207"/>
    <mergeCell ref="D198:AH198"/>
    <mergeCell ref="AL198:BP198"/>
    <mergeCell ref="D199:AH199"/>
    <mergeCell ref="AL199:BP199"/>
    <mergeCell ref="C208:AH208"/>
    <mergeCell ref="Y216:AE216"/>
    <mergeCell ref="C201:AH201"/>
    <mergeCell ref="AK201:BP201"/>
    <mergeCell ref="C205:AH205"/>
    <mergeCell ref="AK205:BP205"/>
    <mergeCell ref="D189:AH189"/>
    <mergeCell ref="AL189:BP189"/>
    <mergeCell ref="D200:AH200"/>
    <mergeCell ref="AL200:BP200"/>
    <mergeCell ref="C193:AH193"/>
    <mergeCell ref="AK193:BP193"/>
    <mergeCell ref="C196:AH196"/>
    <mergeCell ref="AK196:BP196"/>
    <mergeCell ref="D197:AH197"/>
    <mergeCell ref="AL197:BP197"/>
    <mergeCell ref="C190:AH190"/>
    <mergeCell ref="AK190:BP190"/>
    <mergeCell ref="D183:AH183"/>
    <mergeCell ref="AL183:BP183"/>
    <mergeCell ref="C184:AH184"/>
    <mergeCell ref="AK184:BP184"/>
    <mergeCell ref="C187:AH187"/>
    <mergeCell ref="AK187:BP187"/>
    <mergeCell ref="D188:AH188"/>
    <mergeCell ref="AL188:BP188"/>
    <mergeCell ref="C179:AH179"/>
    <mergeCell ref="AK179:BP179"/>
    <mergeCell ref="D180:AH180"/>
    <mergeCell ref="AL180:BP180"/>
    <mergeCell ref="D181:AH181"/>
    <mergeCell ref="AL181:BP181"/>
    <mergeCell ref="D173:AH173"/>
    <mergeCell ref="AL173:BP173"/>
    <mergeCell ref="D174:AH174"/>
    <mergeCell ref="AL174:BP174"/>
    <mergeCell ref="D182:AH182"/>
    <mergeCell ref="AL182:BP182"/>
    <mergeCell ref="D176:AH176"/>
    <mergeCell ref="AL176:BP176"/>
    <mergeCell ref="D177:AH177"/>
    <mergeCell ref="AL177:BP177"/>
    <mergeCell ref="C163:AH163"/>
    <mergeCell ref="AK163:BP163"/>
    <mergeCell ref="D175:AH175"/>
    <mergeCell ref="AL175:BP175"/>
    <mergeCell ref="C167:AH167"/>
    <mergeCell ref="AK167:BP167"/>
    <mergeCell ref="C168:AH168"/>
    <mergeCell ref="AK168:BP168"/>
    <mergeCell ref="C172:AH172"/>
    <mergeCell ref="AK172:BP172"/>
    <mergeCell ref="C164:AH164"/>
    <mergeCell ref="AK164:BP164"/>
    <mergeCell ref="C159:AH159"/>
    <mergeCell ref="AK159:BP159"/>
    <mergeCell ref="C160:AH160"/>
    <mergeCell ref="AK160:BP160"/>
    <mergeCell ref="C161:AH161"/>
    <mergeCell ref="AK161:BP161"/>
    <mergeCell ref="C162:AH162"/>
    <mergeCell ref="AK162:BP162"/>
    <mergeCell ref="C153:AH153"/>
    <mergeCell ref="AK153:BP153"/>
    <mergeCell ref="C156:AH156"/>
    <mergeCell ref="AK156:BP156"/>
    <mergeCell ref="C157:AH157"/>
    <mergeCell ref="AK157:BP157"/>
    <mergeCell ref="D144:AH144"/>
    <mergeCell ref="AL144:BP144"/>
    <mergeCell ref="C145:AH145"/>
    <mergeCell ref="AK145:BP145"/>
    <mergeCell ref="C158:AH158"/>
    <mergeCell ref="AK158:BP158"/>
    <mergeCell ref="C151:AH151"/>
    <mergeCell ref="AK151:BP151"/>
    <mergeCell ref="C152:AH152"/>
    <mergeCell ref="AK152:BP152"/>
    <mergeCell ref="D139:AH139"/>
    <mergeCell ref="AL139:BP139"/>
    <mergeCell ref="C148:AH148"/>
    <mergeCell ref="AK148:BP148"/>
    <mergeCell ref="D141:AH141"/>
    <mergeCell ref="AL141:BP141"/>
    <mergeCell ref="D142:AH142"/>
    <mergeCell ref="AL142:BP142"/>
    <mergeCell ref="D143:AH143"/>
    <mergeCell ref="AL143:BP143"/>
    <mergeCell ref="D140:AH140"/>
    <mergeCell ref="AL140:BP140"/>
    <mergeCell ref="C133:AH133"/>
    <mergeCell ref="AK133:BP133"/>
    <mergeCell ref="C136:AH136"/>
    <mergeCell ref="AK136:BP136"/>
    <mergeCell ref="C137:AH137"/>
    <mergeCell ref="AK137:BP137"/>
    <mergeCell ref="D138:AH138"/>
    <mergeCell ref="AL138:BP138"/>
    <mergeCell ref="D127:AH127"/>
    <mergeCell ref="AL127:BP127"/>
    <mergeCell ref="C128:AH128"/>
    <mergeCell ref="AK128:BP128"/>
    <mergeCell ref="C131:AH131"/>
    <mergeCell ref="AK131:BP131"/>
    <mergeCell ref="D122:AH122"/>
    <mergeCell ref="AL122:BP122"/>
    <mergeCell ref="D123:AH123"/>
    <mergeCell ref="AL123:BP123"/>
    <mergeCell ref="C132:AH132"/>
    <mergeCell ref="AK132:BP132"/>
    <mergeCell ref="D125:AH125"/>
    <mergeCell ref="AL125:BP125"/>
    <mergeCell ref="D126:AH126"/>
    <mergeCell ref="AL126:BP126"/>
    <mergeCell ref="C115:AH115"/>
    <mergeCell ref="AK115:BP115"/>
    <mergeCell ref="C124:AH124"/>
    <mergeCell ref="AK124:BP124"/>
    <mergeCell ref="C119:AH119"/>
    <mergeCell ref="AK119:BP119"/>
    <mergeCell ref="C120:AH120"/>
    <mergeCell ref="AK120:BP120"/>
    <mergeCell ref="C121:AH121"/>
    <mergeCell ref="AK121:BP121"/>
    <mergeCell ref="C118:AH118"/>
    <mergeCell ref="AK118:BP118"/>
    <mergeCell ref="C100:AH100"/>
    <mergeCell ref="AK100:BP100"/>
    <mergeCell ref="C101:AH101"/>
    <mergeCell ref="AK101:BP101"/>
    <mergeCell ref="C111:AH111"/>
    <mergeCell ref="AK111:BP111"/>
    <mergeCell ref="C114:AH114"/>
    <mergeCell ref="AK114:BP114"/>
    <mergeCell ref="C94:AH94"/>
    <mergeCell ref="AK94:BP94"/>
    <mergeCell ref="C95:AH95"/>
    <mergeCell ref="AK95:BP95"/>
    <mergeCell ref="C96:AH96"/>
    <mergeCell ref="AK96:BP96"/>
    <mergeCell ref="AK80:BP80"/>
    <mergeCell ref="C83:AH83"/>
    <mergeCell ref="AK83:BP83"/>
    <mergeCell ref="C99:AH99"/>
    <mergeCell ref="AK99:BP99"/>
    <mergeCell ref="C89:AH89"/>
    <mergeCell ref="C90:AH90"/>
    <mergeCell ref="AK90:BP90"/>
    <mergeCell ref="C93:AH93"/>
    <mergeCell ref="AK93:BP93"/>
    <mergeCell ref="C86:AH86"/>
    <mergeCell ref="AK86:BP86"/>
    <mergeCell ref="D64:AH64"/>
    <mergeCell ref="C67:AH67"/>
    <mergeCell ref="AK67:BP67"/>
    <mergeCell ref="C72:AH72"/>
    <mergeCell ref="AK72:BP72"/>
    <mergeCell ref="C77:AH77"/>
    <mergeCell ref="AK77:BP77"/>
    <mergeCell ref="C80:AH80"/>
    <mergeCell ref="D56:AH56"/>
    <mergeCell ref="D57:AH57"/>
    <mergeCell ref="D58:AH58"/>
    <mergeCell ref="D59:AH59"/>
    <mergeCell ref="D60:AH60"/>
    <mergeCell ref="D61:AH61"/>
    <mergeCell ref="D49:AH49"/>
    <mergeCell ref="AL49:BP49"/>
    <mergeCell ref="D50:AH50"/>
    <mergeCell ref="AL50:BP50"/>
    <mergeCell ref="D62:AH62"/>
    <mergeCell ref="D63:AH63"/>
    <mergeCell ref="D52:AH52"/>
    <mergeCell ref="D53:AH53"/>
    <mergeCell ref="D54:AH54"/>
    <mergeCell ref="D55:AH55"/>
    <mergeCell ref="D44:AH44"/>
    <mergeCell ref="AL44:BP44"/>
    <mergeCell ref="D51:AH51"/>
    <mergeCell ref="AL51:BP51"/>
    <mergeCell ref="D46:AH46"/>
    <mergeCell ref="AL46:BP46"/>
    <mergeCell ref="D47:AH47"/>
    <mergeCell ref="AL47:BP47"/>
    <mergeCell ref="D48:AH48"/>
    <mergeCell ref="AL48:BP48"/>
    <mergeCell ref="D45:AH45"/>
    <mergeCell ref="AL45:BP45"/>
    <mergeCell ref="C35:AH37"/>
    <mergeCell ref="C40:AH40"/>
    <mergeCell ref="D41:AH41"/>
    <mergeCell ref="AL41:BP41"/>
    <mergeCell ref="D42:AH42"/>
    <mergeCell ref="AL42:BP42"/>
    <mergeCell ref="D43:AH43"/>
    <mergeCell ref="AL43:BP43"/>
    <mergeCell ref="D32:P32"/>
    <mergeCell ref="T32:AH32"/>
    <mergeCell ref="AL32:AX32"/>
    <mergeCell ref="BB32:BP32"/>
    <mergeCell ref="AK29:BP29"/>
    <mergeCell ref="D31:P31"/>
    <mergeCell ref="T31:AH31"/>
    <mergeCell ref="AL31:AX31"/>
    <mergeCell ref="BB31:BP31"/>
    <mergeCell ref="D27:P27"/>
    <mergeCell ref="T27:AH27"/>
    <mergeCell ref="AL27:AX27"/>
    <mergeCell ref="BB27:BP27"/>
    <mergeCell ref="AK24:BP24"/>
    <mergeCell ref="D26:P26"/>
    <mergeCell ref="T26:AH26"/>
    <mergeCell ref="AL26:AX26"/>
    <mergeCell ref="BB26:BP26"/>
    <mergeCell ref="D22:P22"/>
    <mergeCell ref="T22:AH22"/>
    <mergeCell ref="AL22:AX22"/>
    <mergeCell ref="BB22:BP22"/>
    <mergeCell ref="AK19:BP19"/>
    <mergeCell ref="D21:P21"/>
    <mergeCell ref="T21:AH21"/>
    <mergeCell ref="AL21:AX21"/>
    <mergeCell ref="BB21:BP21"/>
    <mergeCell ref="D17:P17"/>
    <mergeCell ref="T17:AH17"/>
    <mergeCell ref="AL17:AX17"/>
    <mergeCell ref="BB17:BP17"/>
    <mergeCell ref="D16:P16"/>
    <mergeCell ref="T16:AH16"/>
    <mergeCell ref="AL16:AX16"/>
    <mergeCell ref="BB16:BP16"/>
    <mergeCell ref="C11:AH11"/>
    <mergeCell ref="AK11:BP11"/>
    <mergeCell ref="AK13:BP13"/>
    <mergeCell ref="D15:P15"/>
    <mergeCell ref="T15:AH15"/>
    <mergeCell ref="AL15:AX15"/>
    <mergeCell ref="BB15:BP15"/>
    <mergeCell ref="C10:AH10"/>
    <mergeCell ref="AK10:BP10"/>
    <mergeCell ref="A5:AH5"/>
    <mergeCell ref="AI5:BP5"/>
    <mergeCell ref="A6:AH6"/>
    <mergeCell ref="AI6:BP6"/>
  </mergeCells>
  <conditionalFormatting sqref="C14 C30 AK14 AK30 C20 AK20 C25 AK25">
    <cfRule type="expression" priority="1" dxfId="3" stopIfTrue="1">
      <formula>OR(VALUE($M14)&lt;&gt;0,VALUE($N14)&lt;&gt;0)</formula>
    </cfRule>
  </conditionalFormatting>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A571"/>
  <sheetViews>
    <sheetView zoomScalePageLayoutView="0" workbookViewId="0" topLeftCell="A7">
      <selection activeCell="U229" sqref="U229:Y229"/>
    </sheetView>
  </sheetViews>
  <sheetFormatPr defaultColWidth="2.57421875" defaultRowHeight="15" outlineLevelRow="1" outlineLevelCol="1"/>
  <cols>
    <col min="1" max="1" width="3.00390625" style="186" customWidth="1" outlineLevel="1"/>
    <col min="2" max="2" width="1.1484375" style="186" customWidth="1" outlineLevel="1"/>
    <col min="3" max="20" width="2.57421875" style="147" customWidth="1" outlineLevel="1"/>
    <col min="21" max="21" width="3.00390625" style="147" customWidth="1" outlineLevel="1"/>
    <col min="22" max="22" width="2.421875" style="147" customWidth="1" outlineLevel="1"/>
    <col min="23" max="23" width="3.00390625" style="147" customWidth="1" outlineLevel="1"/>
    <col min="24" max="24" width="2.8515625" style="147" customWidth="1" outlineLevel="1"/>
    <col min="25" max="27" width="2.57421875" style="147" customWidth="1" outlineLevel="1"/>
    <col min="28" max="28" width="4.7109375" style="147" customWidth="1" outlineLevel="1"/>
    <col min="29" max="33" width="2.57421875" style="147" customWidth="1" outlineLevel="1"/>
    <col min="34" max="34" width="2.8515625" style="147" customWidth="1" outlineLevel="1"/>
    <col min="35" max="35" width="4.140625" style="147" customWidth="1" outlineLevel="1"/>
    <col min="36" max="36" width="1.1484375" style="189" customWidth="1"/>
    <col min="37" max="37" width="3.00390625" style="186" hidden="1" customWidth="1" outlineLevel="1"/>
    <col min="38" max="38" width="1.1484375" style="186" hidden="1" customWidth="1" outlineLevel="1"/>
    <col min="39" max="71" width="2.57421875" style="147" hidden="1" customWidth="1" outlineLevel="1"/>
    <col min="72" max="72" width="1.7109375" style="147" customWidth="1" collapsed="1"/>
    <col min="73" max="74" width="14.7109375" style="191" customWidth="1"/>
    <col min="75" max="75" width="14.7109375" style="147" customWidth="1"/>
    <col min="76" max="16384" width="2.57421875" style="189" customWidth="1"/>
  </cols>
  <sheetData>
    <row r="1" spans="1:75" s="174" customFormat="1" ht="15.75" customHeight="1">
      <c r="A1" s="170" t="str">
        <f>'[1]Danh mục'!$B$3</f>
        <v>CÔNG TY CỔ PHẦN SẢN XUẤT, THƯƠNG MẠI VÀ DỊCH VỤ ÔTÔ PTM</v>
      </c>
      <c r="B1" s="171"/>
      <c r="C1" s="171"/>
      <c r="D1" s="171"/>
      <c r="E1" s="171"/>
      <c r="F1" s="171"/>
      <c r="G1" s="171"/>
      <c r="H1" s="171"/>
      <c r="I1" s="171"/>
      <c r="J1" s="171"/>
      <c r="K1" s="171"/>
      <c r="L1" s="171"/>
      <c r="M1" s="171"/>
      <c r="N1" s="171"/>
      <c r="O1" s="171"/>
      <c r="P1" s="171"/>
      <c r="Q1" s="171"/>
      <c r="R1" s="171"/>
      <c r="S1" s="171"/>
      <c r="T1" s="171"/>
      <c r="U1" s="172"/>
      <c r="V1" s="172"/>
      <c r="W1" s="172"/>
      <c r="X1" s="172"/>
      <c r="Y1" s="172"/>
      <c r="Z1" s="172"/>
      <c r="AA1" s="172"/>
      <c r="AB1" s="172"/>
      <c r="AC1" s="172"/>
      <c r="AD1" s="172"/>
      <c r="AE1" s="172"/>
      <c r="AF1" s="172"/>
      <c r="AG1" s="172"/>
      <c r="AH1" s="172"/>
      <c r="AI1" s="173" t="s">
        <v>39</v>
      </c>
      <c r="AK1" s="175" t="str">
        <f>'[1]Danh mục'!$D$3</f>
        <v>ABC JSC</v>
      </c>
      <c r="AL1" s="171"/>
      <c r="AM1" s="171"/>
      <c r="AN1" s="171"/>
      <c r="AO1" s="171"/>
      <c r="AP1" s="171"/>
      <c r="AQ1" s="171"/>
      <c r="AR1" s="171"/>
      <c r="AS1" s="171"/>
      <c r="AT1" s="171"/>
      <c r="AU1" s="171"/>
      <c r="AV1" s="171"/>
      <c r="AW1" s="171"/>
      <c r="AX1" s="171"/>
      <c r="AY1" s="171"/>
      <c r="AZ1" s="171"/>
      <c r="BA1" s="171"/>
      <c r="BB1" s="171"/>
      <c r="BC1" s="171"/>
      <c r="BD1" s="171"/>
      <c r="BE1" s="172"/>
      <c r="BF1" s="172"/>
      <c r="BG1" s="172"/>
      <c r="BH1" s="172"/>
      <c r="BI1" s="172"/>
      <c r="BJ1" s="172"/>
      <c r="BK1" s="172"/>
      <c r="BL1" s="172"/>
      <c r="BM1" s="172"/>
      <c r="BN1" s="172"/>
      <c r="BO1" s="172"/>
      <c r="BP1" s="172"/>
      <c r="BQ1" s="172"/>
      <c r="BR1" s="172"/>
      <c r="BS1" s="173" t="s">
        <v>40</v>
      </c>
      <c r="BT1" s="176"/>
      <c r="BU1" s="177"/>
      <c r="BV1" s="178"/>
      <c r="BW1" s="179"/>
    </row>
    <row r="2" spans="1:75" s="174" customFormat="1" ht="19.5" customHeight="1">
      <c r="A2" s="180" t="str">
        <f>'[1]Danh mục'!$B$4</f>
        <v>Địa chỉ: 256 Kim Giang - Hoàng Mai - Hà Nội</v>
      </c>
      <c r="B2" s="172"/>
      <c r="C2" s="172"/>
      <c r="D2" s="172"/>
      <c r="E2" s="172"/>
      <c r="F2" s="172"/>
      <c r="G2" s="172"/>
      <c r="H2" s="172"/>
      <c r="I2" s="172"/>
      <c r="J2" s="172"/>
      <c r="K2" s="172"/>
      <c r="L2" s="172"/>
      <c r="M2" s="172"/>
      <c r="N2" s="172"/>
      <c r="O2" s="172"/>
      <c r="P2" s="172"/>
      <c r="Q2" s="172"/>
      <c r="R2" s="172"/>
      <c r="S2" s="172"/>
      <c r="T2" s="172"/>
      <c r="U2" s="172"/>
      <c r="V2" s="172"/>
      <c r="W2" s="172"/>
      <c r="X2" s="172"/>
      <c r="Y2" s="172"/>
      <c r="Z2" s="172" t="s">
        <v>41</v>
      </c>
      <c r="AA2" s="172"/>
      <c r="AB2" s="172"/>
      <c r="AC2" s="172"/>
      <c r="AD2" s="172"/>
      <c r="AE2" s="172"/>
      <c r="AF2" s="172"/>
      <c r="AG2" s="172"/>
      <c r="AH2" s="172"/>
      <c r="AI2" s="181"/>
      <c r="AK2" s="180"/>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81"/>
      <c r="BT2" s="182"/>
      <c r="BU2" s="178"/>
      <c r="BV2" s="178"/>
      <c r="BW2" s="179"/>
    </row>
    <row r="3" spans="1:75" s="174" customFormat="1" ht="3" customHeight="1">
      <c r="A3" s="183"/>
      <c r="B3" s="183"/>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K3" s="183"/>
      <c r="AL3" s="183"/>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72"/>
      <c r="BU3" s="185"/>
      <c r="BV3" s="185"/>
      <c r="BW3" s="172"/>
    </row>
    <row r="4" spans="1:75" s="174" customFormat="1" ht="3" customHeight="1">
      <c r="A4" s="171"/>
      <c r="B4" s="171"/>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K4" s="171"/>
      <c r="AL4" s="171"/>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85"/>
      <c r="BV4" s="185"/>
      <c r="BW4" s="172"/>
    </row>
    <row r="5" spans="1:56" ht="17.25" customHeight="1">
      <c r="A5" s="186">
        <v>1</v>
      </c>
      <c r="B5" s="186" t="s">
        <v>747</v>
      </c>
      <c r="C5" s="187" t="s">
        <v>42</v>
      </c>
      <c r="D5" s="187"/>
      <c r="E5" s="187"/>
      <c r="F5" s="187"/>
      <c r="G5" s="187"/>
      <c r="H5" s="187"/>
      <c r="I5" s="187"/>
      <c r="J5" s="187"/>
      <c r="K5" s="187"/>
      <c r="L5" s="187"/>
      <c r="M5" s="187"/>
      <c r="N5" s="187"/>
      <c r="O5" s="187"/>
      <c r="P5" s="187"/>
      <c r="Q5" s="187"/>
      <c r="R5" s="187"/>
      <c r="S5" s="187"/>
      <c r="T5" s="187"/>
      <c r="W5" s="418" t="s">
        <v>677</v>
      </c>
      <c r="X5" s="419"/>
      <c r="Y5" s="419"/>
      <c r="Z5" s="419"/>
      <c r="AA5" s="419"/>
      <c r="AB5" s="419"/>
      <c r="AC5" s="188"/>
      <c r="AD5" s="418" t="s">
        <v>678</v>
      </c>
      <c r="AE5" s="419"/>
      <c r="AF5" s="419"/>
      <c r="AG5" s="419"/>
      <c r="AH5" s="419"/>
      <c r="AI5" s="419"/>
      <c r="AK5" s="186">
        <f>A5</f>
        <v>1</v>
      </c>
      <c r="AL5" s="186" t="s">
        <v>747</v>
      </c>
      <c r="AM5" s="190" t="s">
        <v>43</v>
      </c>
      <c r="AN5" s="187"/>
      <c r="AO5" s="187"/>
      <c r="AP5" s="187"/>
      <c r="AQ5" s="187"/>
      <c r="AR5" s="187"/>
      <c r="AS5" s="187"/>
      <c r="AT5" s="187"/>
      <c r="AU5" s="187"/>
      <c r="AV5" s="187"/>
      <c r="AW5" s="187"/>
      <c r="AX5" s="187"/>
      <c r="AY5" s="187"/>
      <c r="AZ5" s="187"/>
      <c r="BA5" s="187"/>
      <c r="BB5" s="187"/>
      <c r="BC5" s="187"/>
      <c r="BD5" s="187"/>
    </row>
    <row r="6" spans="3:72" ht="8.25" customHeight="1">
      <c r="C6" s="192"/>
      <c r="D6" s="192"/>
      <c r="E6" s="192"/>
      <c r="F6" s="192"/>
      <c r="G6" s="192"/>
      <c r="H6" s="192"/>
      <c r="I6" s="192"/>
      <c r="J6" s="192"/>
      <c r="K6" s="192"/>
      <c r="L6" s="192"/>
      <c r="M6" s="192"/>
      <c r="N6" s="192"/>
      <c r="O6" s="192"/>
      <c r="P6" s="192"/>
      <c r="Q6" s="192"/>
      <c r="R6" s="192"/>
      <c r="S6" s="192"/>
      <c r="T6" s="192"/>
      <c r="W6" s="419"/>
      <c r="X6" s="419"/>
      <c r="Y6" s="419"/>
      <c r="Z6" s="419"/>
      <c r="AA6" s="419"/>
      <c r="AB6" s="419"/>
      <c r="AC6" s="193"/>
      <c r="AD6" s="419"/>
      <c r="AE6" s="419"/>
      <c r="AF6" s="419"/>
      <c r="AG6" s="419"/>
      <c r="AH6" s="419"/>
      <c r="AI6" s="419"/>
      <c r="AM6" s="192"/>
      <c r="AN6" s="192"/>
      <c r="AO6" s="192"/>
      <c r="AP6" s="192"/>
      <c r="AQ6" s="192"/>
      <c r="AR6" s="192"/>
      <c r="AS6" s="192"/>
      <c r="AT6" s="192"/>
      <c r="AU6" s="192"/>
      <c r="AV6" s="192"/>
      <c r="AW6" s="192"/>
      <c r="AX6" s="192"/>
      <c r="AY6" s="192"/>
      <c r="AZ6" s="192"/>
      <c r="BA6" s="192"/>
      <c r="BB6" s="192"/>
      <c r="BC6" s="192"/>
      <c r="BD6" s="192"/>
      <c r="BG6" s="420">
        <f>'[1]Danh mục'!D17</f>
        <v>39813</v>
      </c>
      <c r="BH6" s="420"/>
      <c r="BI6" s="420"/>
      <c r="BJ6" s="420"/>
      <c r="BK6" s="420"/>
      <c r="BL6" s="420"/>
      <c r="BN6" s="421">
        <f>'[1]Danh mục'!D19</f>
        <v>39448</v>
      </c>
      <c r="BO6" s="420"/>
      <c r="BP6" s="420"/>
      <c r="BQ6" s="420"/>
      <c r="BR6" s="420"/>
      <c r="BS6" s="420"/>
      <c r="BT6" s="195"/>
    </row>
    <row r="7" spans="3:72" ht="15" customHeight="1">
      <c r="C7" s="192"/>
      <c r="D7" s="192"/>
      <c r="E7" s="192"/>
      <c r="F7" s="192"/>
      <c r="G7" s="192"/>
      <c r="H7" s="192"/>
      <c r="I7" s="192"/>
      <c r="J7" s="192"/>
      <c r="K7" s="192"/>
      <c r="L7" s="192"/>
      <c r="M7" s="192"/>
      <c r="N7" s="192"/>
      <c r="O7" s="192"/>
      <c r="P7" s="192"/>
      <c r="Q7" s="192"/>
      <c r="R7" s="192"/>
      <c r="S7" s="192"/>
      <c r="T7" s="192"/>
      <c r="W7" s="417" t="s">
        <v>579</v>
      </c>
      <c r="X7" s="417"/>
      <c r="Y7" s="417"/>
      <c r="Z7" s="417"/>
      <c r="AA7" s="417"/>
      <c r="AB7" s="417"/>
      <c r="AC7" s="197"/>
      <c r="AD7" s="417" t="s">
        <v>579</v>
      </c>
      <c r="AE7" s="417"/>
      <c r="AF7" s="417"/>
      <c r="AG7" s="417"/>
      <c r="AH7" s="417"/>
      <c r="AI7" s="417"/>
      <c r="AM7" s="192"/>
      <c r="AN7" s="192"/>
      <c r="AO7" s="192"/>
      <c r="AP7" s="192"/>
      <c r="AQ7" s="192"/>
      <c r="AR7" s="192"/>
      <c r="AS7" s="192"/>
      <c r="AT7" s="192"/>
      <c r="AU7" s="192"/>
      <c r="AV7" s="192"/>
      <c r="AW7" s="192"/>
      <c r="AX7" s="192"/>
      <c r="AY7" s="192"/>
      <c r="AZ7" s="192"/>
      <c r="BA7" s="192"/>
      <c r="BB7" s="192"/>
      <c r="BC7" s="192"/>
      <c r="BD7" s="192"/>
      <c r="BG7" s="195"/>
      <c r="BH7" s="195"/>
      <c r="BI7" s="195"/>
      <c r="BJ7" s="195"/>
      <c r="BK7" s="195"/>
      <c r="BL7" s="198" t="s">
        <v>44</v>
      </c>
      <c r="BN7" s="195"/>
      <c r="BO7" s="195"/>
      <c r="BP7" s="195"/>
      <c r="BQ7" s="195"/>
      <c r="BR7" s="195"/>
      <c r="BS7" s="198" t="s">
        <v>44</v>
      </c>
      <c r="BT7" s="195"/>
    </row>
    <row r="8" spans="3:72" ht="18" customHeight="1">
      <c r="C8" s="66" t="s">
        <v>45</v>
      </c>
      <c r="D8" s="186"/>
      <c r="E8" s="186"/>
      <c r="F8" s="186"/>
      <c r="G8" s="186"/>
      <c r="H8" s="186"/>
      <c r="I8" s="186"/>
      <c r="J8" s="186"/>
      <c r="K8" s="186"/>
      <c r="L8" s="186"/>
      <c r="M8" s="186"/>
      <c r="N8" s="186"/>
      <c r="O8" s="186"/>
      <c r="P8" s="186"/>
      <c r="Q8" s="186"/>
      <c r="R8" s="186"/>
      <c r="S8" s="186"/>
      <c r="T8" s="186"/>
      <c r="W8" s="424">
        <v>1294056630</v>
      </c>
      <c r="X8" s="424"/>
      <c r="Y8" s="424"/>
      <c r="Z8" s="424"/>
      <c r="AA8" s="424"/>
      <c r="AB8" s="424"/>
      <c r="AC8" s="199"/>
      <c r="AD8" s="424">
        <v>8018208881</v>
      </c>
      <c r="AE8" s="424"/>
      <c r="AF8" s="424"/>
      <c r="AG8" s="424"/>
      <c r="AH8" s="424"/>
      <c r="AI8" s="424"/>
      <c r="AM8" s="66" t="s">
        <v>46</v>
      </c>
      <c r="AN8" s="186"/>
      <c r="AO8" s="186"/>
      <c r="AP8" s="186"/>
      <c r="AQ8" s="186"/>
      <c r="AR8" s="186"/>
      <c r="AS8" s="186"/>
      <c r="AT8" s="186"/>
      <c r="AU8" s="186"/>
      <c r="AV8" s="186"/>
      <c r="AW8" s="186"/>
      <c r="AX8" s="186"/>
      <c r="AY8" s="186"/>
      <c r="AZ8" s="186"/>
      <c r="BA8" s="186"/>
      <c r="BB8" s="186"/>
      <c r="BC8" s="186"/>
      <c r="BD8" s="186"/>
      <c r="BG8" s="425"/>
      <c r="BH8" s="425"/>
      <c r="BI8" s="425"/>
      <c r="BJ8" s="425"/>
      <c r="BK8" s="425"/>
      <c r="BL8" s="425"/>
      <c r="BN8" s="425"/>
      <c r="BO8" s="425"/>
      <c r="BP8" s="425"/>
      <c r="BQ8" s="425"/>
      <c r="BR8" s="425"/>
      <c r="BS8" s="425"/>
      <c r="BT8" s="200"/>
    </row>
    <row r="9" spans="3:72" ht="15" customHeight="1">
      <c r="C9" s="66" t="s">
        <v>47</v>
      </c>
      <c r="D9" s="186"/>
      <c r="E9" s="186"/>
      <c r="F9" s="186"/>
      <c r="G9" s="186"/>
      <c r="H9" s="186"/>
      <c r="I9" s="186"/>
      <c r="J9" s="186"/>
      <c r="K9" s="186"/>
      <c r="L9" s="186"/>
      <c r="M9" s="186"/>
      <c r="N9" s="186"/>
      <c r="O9" s="186"/>
      <c r="P9" s="186"/>
      <c r="Q9" s="186"/>
      <c r="R9" s="186"/>
      <c r="S9" s="186"/>
      <c r="T9" s="186"/>
      <c r="W9" s="422">
        <v>4407464760</v>
      </c>
      <c r="X9" s="422"/>
      <c r="Y9" s="422"/>
      <c r="Z9" s="422"/>
      <c r="AA9" s="422"/>
      <c r="AB9" s="422"/>
      <c r="AC9" s="201"/>
      <c r="AD9" s="422">
        <v>1046854593</v>
      </c>
      <c r="AE9" s="422"/>
      <c r="AF9" s="422"/>
      <c r="AG9" s="422"/>
      <c r="AH9" s="422"/>
      <c r="AI9" s="422"/>
      <c r="AM9" s="66" t="s">
        <v>48</v>
      </c>
      <c r="AN9" s="186"/>
      <c r="AO9" s="186"/>
      <c r="AP9" s="186"/>
      <c r="AQ9" s="186"/>
      <c r="AR9" s="186"/>
      <c r="AS9" s="186"/>
      <c r="AT9" s="186"/>
      <c r="AU9" s="186"/>
      <c r="AV9" s="186"/>
      <c r="AW9" s="186"/>
      <c r="AX9" s="186"/>
      <c r="AY9" s="186"/>
      <c r="AZ9" s="186"/>
      <c r="BA9" s="186"/>
      <c r="BB9" s="186"/>
      <c r="BC9" s="186"/>
      <c r="BD9" s="186"/>
      <c r="BG9" s="423"/>
      <c r="BH9" s="423"/>
      <c r="BI9" s="423"/>
      <c r="BJ9" s="423"/>
      <c r="BK9" s="423"/>
      <c r="BL9" s="423"/>
      <c r="BN9" s="423"/>
      <c r="BO9" s="423"/>
      <c r="BP9" s="423"/>
      <c r="BQ9" s="423"/>
      <c r="BR9" s="423"/>
      <c r="BS9" s="423"/>
      <c r="BT9" s="202"/>
    </row>
    <row r="10" spans="3:72" ht="15" customHeight="1">
      <c r="C10" s="147" t="s">
        <v>49</v>
      </c>
      <c r="W10" s="422">
        <f>+'[1]Tổng hợp'!C17</f>
        <v>0</v>
      </c>
      <c r="X10" s="422"/>
      <c r="Y10" s="422"/>
      <c r="Z10" s="422"/>
      <c r="AA10" s="422"/>
      <c r="AB10" s="422"/>
      <c r="AC10" s="201"/>
      <c r="AD10" s="422">
        <v>0</v>
      </c>
      <c r="AE10" s="422"/>
      <c r="AF10" s="422"/>
      <c r="AG10" s="422"/>
      <c r="AH10" s="422"/>
      <c r="AI10" s="422"/>
      <c r="AM10" s="147" t="s">
        <v>50</v>
      </c>
      <c r="BG10" s="423"/>
      <c r="BH10" s="423"/>
      <c r="BI10" s="423"/>
      <c r="BJ10" s="423"/>
      <c r="BK10" s="423"/>
      <c r="BL10" s="423"/>
      <c r="BN10" s="423"/>
      <c r="BO10" s="423"/>
      <c r="BP10" s="423"/>
      <c r="BQ10" s="423"/>
      <c r="BR10" s="423"/>
      <c r="BS10" s="423"/>
      <c r="BT10" s="202"/>
    </row>
    <row r="11" spans="23:72" ht="7.5" customHeight="1">
      <c r="W11" s="201"/>
      <c r="X11" s="201"/>
      <c r="Y11" s="201"/>
      <c r="Z11" s="201"/>
      <c r="AA11" s="201"/>
      <c r="AB11" s="201"/>
      <c r="AC11" s="201"/>
      <c r="AD11" s="201"/>
      <c r="AE11" s="201"/>
      <c r="AF11" s="201"/>
      <c r="AG11" s="201"/>
      <c r="AH11" s="201"/>
      <c r="AI11" s="201"/>
      <c r="BG11" s="202"/>
      <c r="BH11" s="202"/>
      <c r="BI11" s="202"/>
      <c r="BJ11" s="202"/>
      <c r="BK11" s="202"/>
      <c r="BL11" s="202"/>
      <c r="BN11" s="202"/>
      <c r="BO11" s="202"/>
      <c r="BP11" s="202"/>
      <c r="BQ11" s="202"/>
      <c r="BR11" s="202"/>
      <c r="BS11" s="202"/>
      <c r="BT11" s="202"/>
    </row>
    <row r="12" spans="3:74" ht="15" customHeight="1" thickBot="1">
      <c r="C12" s="189"/>
      <c r="D12" s="186"/>
      <c r="E12" s="186"/>
      <c r="F12" s="186"/>
      <c r="G12" s="186"/>
      <c r="H12" s="186"/>
      <c r="I12" s="186"/>
      <c r="J12" s="186"/>
      <c r="K12" s="189"/>
      <c r="L12" s="186"/>
      <c r="M12" s="186"/>
      <c r="N12" s="186"/>
      <c r="O12" s="186"/>
      <c r="P12" s="186"/>
      <c r="Q12" s="186"/>
      <c r="R12" s="186"/>
      <c r="S12" s="186"/>
      <c r="T12" s="186"/>
      <c r="W12" s="426">
        <f>SUBTOTAL(9,W8:AB10)</f>
        <v>5701521390</v>
      </c>
      <c r="X12" s="426"/>
      <c r="Y12" s="426"/>
      <c r="Z12" s="426"/>
      <c r="AA12" s="426"/>
      <c r="AB12" s="426"/>
      <c r="AC12" s="201"/>
      <c r="AD12" s="426">
        <f>SUBTOTAL(9,AD8:AI10)</f>
        <v>9065063474</v>
      </c>
      <c r="AE12" s="426"/>
      <c r="AF12" s="426"/>
      <c r="AG12" s="426"/>
      <c r="AH12" s="426"/>
      <c r="AI12" s="426"/>
      <c r="AM12" s="186"/>
      <c r="AN12" s="186"/>
      <c r="AO12" s="186"/>
      <c r="AP12" s="186"/>
      <c r="AQ12" s="186"/>
      <c r="AR12" s="186" t="s">
        <v>51</v>
      </c>
      <c r="AS12" s="186"/>
      <c r="AT12" s="186"/>
      <c r="AU12" s="186"/>
      <c r="AV12" s="186"/>
      <c r="AW12" s="186"/>
      <c r="AX12" s="186"/>
      <c r="AY12" s="186"/>
      <c r="AZ12" s="186"/>
      <c r="BA12" s="186"/>
      <c r="BB12" s="186"/>
      <c r="BC12" s="186"/>
      <c r="BD12" s="186"/>
      <c r="BG12" s="427">
        <f>SUBTOTAL(9,BG8:BL10)</f>
        <v>0</v>
      </c>
      <c r="BH12" s="427"/>
      <c r="BI12" s="427"/>
      <c r="BJ12" s="427"/>
      <c r="BK12" s="427"/>
      <c r="BL12" s="427"/>
      <c r="BN12" s="427">
        <f>SUBTOTAL(9,BN8:BS10)</f>
        <v>0</v>
      </c>
      <c r="BO12" s="427"/>
      <c r="BP12" s="427"/>
      <c r="BQ12" s="427"/>
      <c r="BR12" s="427"/>
      <c r="BS12" s="427"/>
      <c r="BT12" s="205"/>
      <c r="BU12" s="206"/>
      <c r="BV12" s="206"/>
    </row>
    <row r="13" ht="3" customHeight="1" hidden="1"/>
    <row r="14" spans="1:39" ht="15" customHeight="1" hidden="1">
      <c r="A14" s="186">
        <v>4</v>
      </c>
      <c r="B14" s="186" t="s">
        <v>747</v>
      </c>
      <c r="C14" s="207" t="s">
        <v>52</v>
      </c>
      <c r="AK14" s="186">
        <f>A14</f>
        <v>4</v>
      </c>
      <c r="AL14" s="186" t="s">
        <v>747</v>
      </c>
      <c r="AM14" s="190" t="s">
        <v>53</v>
      </c>
    </row>
    <row r="15" spans="23:71" ht="15" customHeight="1" hidden="1">
      <c r="W15" s="421" t="str">
        <f>W5</f>
        <v>31/03/2015</v>
      </c>
      <c r="X15" s="421"/>
      <c r="Y15" s="421"/>
      <c r="Z15" s="421"/>
      <c r="AA15" s="421"/>
      <c r="AB15" s="421"/>
      <c r="AD15" s="421" t="str">
        <f>AD5</f>
        <v>31/03/2014</v>
      </c>
      <c r="AE15" s="421"/>
      <c r="AF15" s="421"/>
      <c r="AG15" s="421"/>
      <c r="AH15" s="421"/>
      <c r="AI15" s="421"/>
      <c r="BG15" s="420">
        <f>BG6</f>
        <v>39813</v>
      </c>
      <c r="BH15" s="420"/>
      <c r="BI15" s="420"/>
      <c r="BJ15" s="420"/>
      <c r="BK15" s="420"/>
      <c r="BL15" s="420"/>
      <c r="BN15" s="429">
        <f>BN6</f>
        <v>39448</v>
      </c>
      <c r="BO15" s="430"/>
      <c r="BP15" s="430"/>
      <c r="BQ15" s="430"/>
      <c r="BR15" s="430"/>
      <c r="BS15" s="430"/>
    </row>
    <row r="16" spans="23:71" ht="15" customHeight="1" hidden="1">
      <c r="W16" s="428" t="s">
        <v>579</v>
      </c>
      <c r="X16" s="428"/>
      <c r="Y16" s="428"/>
      <c r="Z16" s="428"/>
      <c r="AA16" s="428"/>
      <c r="AB16" s="428"/>
      <c r="AC16" s="197"/>
      <c r="AD16" s="428" t="s">
        <v>579</v>
      </c>
      <c r="AE16" s="428"/>
      <c r="AF16" s="428"/>
      <c r="AG16" s="428"/>
      <c r="AH16" s="428"/>
      <c r="AI16" s="428"/>
      <c r="BG16" s="209"/>
      <c r="BH16" s="209"/>
      <c r="BI16" s="209"/>
      <c r="BJ16" s="209"/>
      <c r="BK16" s="209"/>
      <c r="BL16" s="196" t="s">
        <v>44</v>
      </c>
      <c r="BN16" s="209"/>
      <c r="BO16" s="209"/>
      <c r="BP16" s="209"/>
      <c r="BQ16" s="209"/>
      <c r="BR16" s="209"/>
      <c r="BS16" s="196" t="s">
        <v>44</v>
      </c>
    </row>
    <row r="17" spans="3:71" ht="15" customHeight="1" hidden="1">
      <c r="C17" s="33" t="s">
        <v>54</v>
      </c>
      <c r="W17" s="420"/>
      <c r="X17" s="420"/>
      <c r="Y17" s="420"/>
      <c r="Z17" s="420"/>
      <c r="AA17" s="420"/>
      <c r="AB17" s="420"/>
      <c r="AD17" s="421"/>
      <c r="AE17" s="421"/>
      <c r="AF17" s="421"/>
      <c r="AG17" s="421"/>
      <c r="AH17" s="421"/>
      <c r="AI17" s="421"/>
      <c r="AM17" s="147" t="s">
        <v>55</v>
      </c>
      <c r="BG17" s="430"/>
      <c r="BH17" s="430"/>
      <c r="BI17" s="430"/>
      <c r="BJ17" s="430"/>
      <c r="BK17" s="430"/>
      <c r="BL17" s="430"/>
      <c r="BN17" s="430"/>
      <c r="BO17" s="430"/>
      <c r="BP17" s="430"/>
      <c r="BQ17" s="430"/>
      <c r="BR17" s="430"/>
      <c r="BS17" s="430"/>
    </row>
    <row r="18" spans="3:71" ht="15" customHeight="1" hidden="1">
      <c r="C18" s="33" t="s">
        <v>56</v>
      </c>
      <c r="W18" s="422">
        <v>0</v>
      </c>
      <c r="X18" s="422"/>
      <c r="Y18" s="422"/>
      <c r="Z18" s="422"/>
      <c r="AA18" s="422"/>
      <c r="AB18" s="422"/>
      <c r="AD18" s="422">
        <f>'[1]Tổng hợp'!J22</f>
        <v>6650000000</v>
      </c>
      <c r="AE18" s="422"/>
      <c r="AF18" s="422"/>
      <c r="AG18" s="422"/>
      <c r="AH18" s="422"/>
      <c r="AI18" s="422"/>
      <c r="AM18" s="147" t="s">
        <v>57</v>
      </c>
      <c r="BG18" s="430"/>
      <c r="BH18" s="430"/>
      <c r="BI18" s="430"/>
      <c r="BJ18" s="430"/>
      <c r="BK18" s="430"/>
      <c r="BL18" s="430"/>
      <c r="BN18" s="430"/>
      <c r="BO18" s="430"/>
      <c r="BP18" s="430"/>
      <c r="BQ18" s="430"/>
      <c r="BR18" s="430"/>
      <c r="BS18" s="430"/>
    </row>
    <row r="19" spans="3:71" ht="15" customHeight="1" hidden="1">
      <c r="C19" s="33" t="s">
        <v>58</v>
      </c>
      <c r="W19" s="420"/>
      <c r="X19" s="420"/>
      <c r="Y19" s="420"/>
      <c r="Z19" s="420"/>
      <c r="AA19" s="420"/>
      <c r="AB19" s="420"/>
      <c r="AD19" s="421"/>
      <c r="AE19" s="421"/>
      <c r="AF19" s="421"/>
      <c r="AG19" s="421"/>
      <c r="AH19" s="421"/>
      <c r="AI19" s="421"/>
      <c r="AM19" s="210" t="s">
        <v>59</v>
      </c>
      <c r="BG19" s="430"/>
      <c r="BH19" s="430"/>
      <c r="BI19" s="430"/>
      <c r="BJ19" s="430"/>
      <c r="BK19" s="430"/>
      <c r="BL19" s="430"/>
      <c r="BN19" s="430"/>
      <c r="BO19" s="430"/>
      <c r="BP19" s="430"/>
      <c r="BQ19" s="430"/>
      <c r="BR19" s="430"/>
      <c r="BS19" s="430"/>
    </row>
    <row r="20" spans="3:71" ht="7.5" customHeight="1" hidden="1">
      <c r="C20" s="33"/>
      <c r="W20" s="148"/>
      <c r="X20" s="148"/>
      <c r="Y20" s="148"/>
      <c r="Z20" s="148"/>
      <c r="AA20" s="148"/>
      <c r="AB20" s="148"/>
      <c r="AD20" s="194"/>
      <c r="AE20" s="194"/>
      <c r="AF20" s="194"/>
      <c r="AG20" s="194"/>
      <c r="AH20" s="194"/>
      <c r="AI20" s="194"/>
      <c r="AM20" s="210"/>
      <c r="BG20" s="198"/>
      <c r="BH20" s="198"/>
      <c r="BI20" s="198"/>
      <c r="BJ20" s="198"/>
      <c r="BK20" s="198"/>
      <c r="BL20" s="198"/>
      <c r="BN20" s="198"/>
      <c r="BO20" s="198"/>
      <c r="BP20" s="198"/>
      <c r="BQ20" s="198"/>
      <c r="BR20" s="198"/>
      <c r="BS20" s="198"/>
    </row>
    <row r="21" spans="10:71" ht="15" customHeight="1" hidden="1">
      <c r="J21" s="186" t="s">
        <v>60</v>
      </c>
      <c r="W21" s="426">
        <f>SUBTOTAL(9,W17:AB18)</f>
        <v>0</v>
      </c>
      <c r="X21" s="426"/>
      <c r="Y21" s="426"/>
      <c r="Z21" s="426"/>
      <c r="AA21" s="426"/>
      <c r="AB21" s="426"/>
      <c r="AD21" s="426">
        <f>SUBTOTAL(9,AD17:AI18)</f>
        <v>6650000000</v>
      </c>
      <c r="AE21" s="426"/>
      <c r="AF21" s="426"/>
      <c r="AG21" s="426"/>
      <c r="AH21" s="426"/>
      <c r="AI21" s="426"/>
      <c r="AM21" s="210"/>
      <c r="AR21" s="186" t="s">
        <v>51</v>
      </c>
      <c r="BG21" s="427"/>
      <c r="BH21" s="427"/>
      <c r="BI21" s="427"/>
      <c r="BJ21" s="427"/>
      <c r="BK21" s="427"/>
      <c r="BL21" s="427"/>
      <c r="BN21" s="427"/>
      <c r="BO21" s="427"/>
      <c r="BP21" s="427"/>
      <c r="BQ21" s="427"/>
      <c r="BR21" s="427"/>
      <c r="BS21" s="427"/>
    </row>
    <row r="22" ht="15" customHeight="1" hidden="1"/>
    <row r="23" spans="1:72" ht="15" customHeight="1" thickTop="1">
      <c r="A23" s="186">
        <v>2</v>
      </c>
      <c r="B23" s="186" t="s">
        <v>747</v>
      </c>
      <c r="C23" s="187" t="s">
        <v>61</v>
      </c>
      <c r="D23" s="187"/>
      <c r="E23" s="187"/>
      <c r="F23" s="187"/>
      <c r="G23" s="187"/>
      <c r="H23" s="187"/>
      <c r="I23" s="187"/>
      <c r="J23" s="187"/>
      <c r="K23" s="187"/>
      <c r="L23" s="187"/>
      <c r="M23" s="187"/>
      <c r="N23" s="187"/>
      <c r="O23" s="187"/>
      <c r="P23" s="187"/>
      <c r="Q23" s="187"/>
      <c r="R23" s="187"/>
      <c r="S23" s="187"/>
      <c r="T23" s="187"/>
      <c r="W23" s="418" t="s">
        <v>677</v>
      </c>
      <c r="X23" s="419"/>
      <c r="Y23" s="419"/>
      <c r="Z23" s="419"/>
      <c r="AA23" s="419"/>
      <c r="AB23" s="419"/>
      <c r="AC23" s="188"/>
      <c r="AD23" s="418" t="s">
        <v>678</v>
      </c>
      <c r="AE23" s="419"/>
      <c r="AF23" s="419"/>
      <c r="AG23" s="419"/>
      <c r="AH23" s="419"/>
      <c r="AI23" s="419"/>
      <c r="AK23" s="186">
        <f>A23</f>
        <v>2</v>
      </c>
      <c r="AL23" s="186" t="s">
        <v>747</v>
      </c>
      <c r="AM23" s="190" t="s">
        <v>62</v>
      </c>
      <c r="AN23" s="186"/>
      <c r="AO23" s="186"/>
      <c r="AP23" s="186"/>
      <c r="AQ23" s="186"/>
      <c r="AR23" s="186"/>
      <c r="AS23" s="186"/>
      <c r="AT23" s="186"/>
      <c r="AU23" s="186"/>
      <c r="AV23" s="186"/>
      <c r="AW23" s="186"/>
      <c r="AX23" s="186"/>
      <c r="AY23" s="186"/>
      <c r="AZ23" s="186"/>
      <c r="BA23" s="186"/>
      <c r="BB23" s="186"/>
      <c r="BC23" s="186"/>
      <c r="BD23" s="186"/>
      <c r="BG23" s="202"/>
      <c r="BH23" s="202"/>
      <c r="BI23" s="202"/>
      <c r="BJ23" s="202"/>
      <c r="BK23" s="202"/>
      <c r="BL23" s="202"/>
      <c r="BN23" s="202"/>
      <c r="BO23" s="202"/>
      <c r="BP23" s="202"/>
      <c r="BQ23" s="202"/>
      <c r="BR23" s="202"/>
      <c r="BS23" s="202"/>
      <c r="BT23" s="202"/>
    </row>
    <row r="24" spans="3:72" ht="6" customHeight="1">
      <c r="C24" s="192"/>
      <c r="D24" s="192"/>
      <c r="E24" s="192"/>
      <c r="F24" s="192"/>
      <c r="G24" s="192"/>
      <c r="H24" s="192"/>
      <c r="I24" s="192"/>
      <c r="J24" s="192"/>
      <c r="K24" s="192"/>
      <c r="L24" s="192"/>
      <c r="M24" s="192"/>
      <c r="N24" s="192"/>
      <c r="O24" s="192"/>
      <c r="P24" s="192"/>
      <c r="Q24" s="192"/>
      <c r="R24" s="192"/>
      <c r="S24" s="192"/>
      <c r="T24" s="192"/>
      <c r="W24" s="419"/>
      <c r="X24" s="419"/>
      <c r="Y24" s="419"/>
      <c r="Z24" s="419"/>
      <c r="AA24" s="419"/>
      <c r="AB24" s="419"/>
      <c r="AC24" s="193"/>
      <c r="AD24" s="419"/>
      <c r="AE24" s="419"/>
      <c r="AF24" s="419"/>
      <c r="AG24" s="419"/>
      <c r="AH24" s="419"/>
      <c r="AI24" s="419"/>
      <c r="AJ24" s="211"/>
      <c r="BG24" s="432">
        <f>BG15</f>
        <v>39813</v>
      </c>
      <c r="BH24" s="432"/>
      <c r="BI24" s="432"/>
      <c r="BJ24" s="432"/>
      <c r="BK24" s="432"/>
      <c r="BL24" s="432"/>
      <c r="BN24" s="429">
        <f>BN15</f>
        <v>39448</v>
      </c>
      <c r="BO24" s="429"/>
      <c r="BP24" s="429"/>
      <c r="BQ24" s="429"/>
      <c r="BR24" s="429"/>
      <c r="BS24" s="429"/>
      <c r="BT24" s="202"/>
    </row>
    <row r="25" spans="3:72" ht="15" customHeight="1">
      <c r="C25" s="192"/>
      <c r="D25" s="192"/>
      <c r="E25" s="192"/>
      <c r="F25" s="192"/>
      <c r="G25" s="192"/>
      <c r="H25" s="192"/>
      <c r="I25" s="192"/>
      <c r="J25" s="192"/>
      <c r="K25" s="192"/>
      <c r="L25" s="192"/>
      <c r="M25" s="192"/>
      <c r="N25" s="192"/>
      <c r="O25" s="192"/>
      <c r="P25" s="192"/>
      <c r="Q25" s="192"/>
      <c r="R25" s="192"/>
      <c r="S25" s="192"/>
      <c r="T25" s="192"/>
      <c r="W25" s="417" t="s">
        <v>579</v>
      </c>
      <c r="X25" s="417"/>
      <c r="Y25" s="417"/>
      <c r="Z25" s="417"/>
      <c r="AA25" s="417"/>
      <c r="AB25" s="417"/>
      <c r="AC25" s="208"/>
      <c r="AD25" s="417" t="s">
        <v>579</v>
      </c>
      <c r="AE25" s="417"/>
      <c r="AF25" s="417"/>
      <c r="AG25" s="417"/>
      <c r="AH25" s="417"/>
      <c r="AI25" s="417"/>
      <c r="AJ25" s="211"/>
      <c r="BG25" s="431" t="str">
        <f>BL16</f>
        <v>VNĐ</v>
      </c>
      <c r="BH25" s="431"/>
      <c r="BI25" s="431"/>
      <c r="BJ25" s="431"/>
      <c r="BK25" s="431"/>
      <c r="BL25" s="431"/>
      <c r="BN25" s="431" t="str">
        <f>BS16</f>
        <v>VNĐ</v>
      </c>
      <c r="BO25" s="431"/>
      <c r="BP25" s="431"/>
      <c r="BQ25" s="431"/>
      <c r="BR25" s="431"/>
      <c r="BS25" s="431"/>
      <c r="BT25" s="202"/>
    </row>
    <row r="26" spans="3:72" ht="15" customHeight="1">
      <c r="C26" s="147" t="s">
        <v>63</v>
      </c>
      <c r="T26" s="213"/>
      <c r="W26" s="424">
        <v>8869400000</v>
      </c>
      <c r="X26" s="424"/>
      <c r="Y26" s="424"/>
      <c r="Z26" s="424"/>
      <c r="AA26" s="424"/>
      <c r="AB26" s="424"/>
      <c r="AC26" s="201"/>
      <c r="AD26" s="424">
        <v>4555000000</v>
      </c>
      <c r="AE26" s="424"/>
      <c r="AF26" s="424"/>
      <c r="AG26" s="424"/>
      <c r="AH26" s="424"/>
      <c r="AI26" s="424"/>
      <c r="AM26" s="33" t="s">
        <v>64</v>
      </c>
      <c r="BG26" s="433"/>
      <c r="BH26" s="433"/>
      <c r="BI26" s="433"/>
      <c r="BJ26" s="433"/>
      <c r="BK26" s="433"/>
      <c r="BL26" s="433"/>
      <c r="BN26" s="433"/>
      <c r="BO26" s="433"/>
      <c r="BP26" s="433"/>
      <c r="BQ26" s="433"/>
      <c r="BR26" s="433"/>
      <c r="BS26" s="433"/>
      <c r="BT26" s="105"/>
    </row>
    <row r="27" spans="3:72" ht="15" customHeight="1">
      <c r="C27" s="147" t="s">
        <v>65</v>
      </c>
      <c r="W27" s="422">
        <v>327731204</v>
      </c>
      <c r="X27" s="422"/>
      <c r="Y27" s="422"/>
      <c r="Z27" s="422"/>
      <c r="AA27" s="422"/>
      <c r="AB27" s="422"/>
      <c r="AC27" s="201"/>
      <c r="AD27" s="424">
        <v>53305537</v>
      </c>
      <c r="AE27" s="424"/>
      <c r="AF27" s="424"/>
      <c r="AG27" s="424"/>
      <c r="AH27" s="424"/>
      <c r="AI27" s="424"/>
      <c r="AM27" s="33" t="s">
        <v>57</v>
      </c>
      <c r="BG27" s="433"/>
      <c r="BH27" s="433"/>
      <c r="BI27" s="433"/>
      <c r="BJ27" s="433"/>
      <c r="BK27" s="433"/>
      <c r="BL27" s="433"/>
      <c r="BN27" s="433"/>
      <c r="BO27" s="433"/>
      <c r="BP27" s="433"/>
      <c r="BQ27" s="433"/>
      <c r="BR27" s="433"/>
      <c r="BS27" s="433"/>
      <c r="BT27" s="105"/>
    </row>
    <row r="28" spans="23:72" ht="6" customHeight="1">
      <c r="W28" s="201"/>
      <c r="X28" s="201"/>
      <c r="Y28" s="201"/>
      <c r="Z28" s="201"/>
      <c r="AA28" s="201"/>
      <c r="AB28" s="201"/>
      <c r="AC28" s="201"/>
      <c r="AD28" s="201"/>
      <c r="AE28" s="201"/>
      <c r="AF28" s="201"/>
      <c r="AG28" s="201"/>
      <c r="AH28" s="201"/>
      <c r="AI28" s="201"/>
      <c r="AM28" s="33"/>
      <c r="BG28" s="105"/>
      <c r="BH28" s="105"/>
      <c r="BI28" s="105"/>
      <c r="BJ28" s="105"/>
      <c r="BK28" s="105"/>
      <c r="BL28" s="105"/>
      <c r="BN28" s="105"/>
      <c r="BO28" s="105"/>
      <c r="BP28" s="105"/>
      <c r="BQ28" s="105"/>
      <c r="BR28" s="105"/>
      <c r="BS28" s="105"/>
      <c r="BT28" s="105"/>
    </row>
    <row r="29" spans="3:74" ht="14.25" customHeight="1" thickBot="1">
      <c r="C29" s="186"/>
      <c r="D29" s="186"/>
      <c r="E29" s="186"/>
      <c r="F29" s="186"/>
      <c r="G29" s="186"/>
      <c r="H29" s="186"/>
      <c r="I29" s="186"/>
      <c r="J29" s="186"/>
      <c r="K29" s="189"/>
      <c r="L29" s="186"/>
      <c r="M29" s="186"/>
      <c r="N29" s="186"/>
      <c r="O29" s="186"/>
      <c r="P29" s="186"/>
      <c r="Q29" s="186"/>
      <c r="R29" s="186"/>
      <c r="S29" s="186"/>
      <c r="T29" s="186"/>
      <c r="W29" s="426">
        <f>SUBTOTAL(9,W26:AB27)</f>
        <v>9197131204</v>
      </c>
      <c r="X29" s="426"/>
      <c r="Y29" s="426"/>
      <c r="Z29" s="426"/>
      <c r="AA29" s="426"/>
      <c r="AB29" s="426"/>
      <c r="AC29" s="201"/>
      <c r="AD29" s="426">
        <f>SUBTOTAL(9,AD26:AI27)</f>
        <v>4608305537</v>
      </c>
      <c r="AE29" s="426"/>
      <c r="AF29" s="426"/>
      <c r="AG29" s="426"/>
      <c r="AH29" s="426"/>
      <c r="AI29" s="426"/>
      <c r="AM29" s="186"/>
      <c r="AN29" s="186"/>
      <c r="AO29" s="186"/>
      <c r="AP29" s="186"/>
      <c r="AQ29" s="186"/>
      <c r="AR29" s="186" t="s">
        <v>51</v>
      </c>
      <c r="AS29" s="186"/>
      <c r="AT29" s="186"/>
      <c r="AU29" s="186"/>
      <c r="AV29" s="186"/>
      <c r="AW29" s="186"/>
      <c r="AX29" s="186"/>
      <c r="AY29" s="186"/>
      <c r="AZ29" s="186"/>
      <c r="BA29" s="186"/>
      <c r="BB29" s="186"/>
      <c r="BC29" s="186"/>
      <c r="BD29" s="186"/>
      <c r="BG29" s="427">
        <f>SUBTOTAL(9,BG26:BL27)</f>
        <v>0</v>
      </c>
      <c r="BH29" s="427"/>
      <c r="BI29" s="427"/>
      <c r="BJ29" s="427"/>
      <c r="BK29" s="427"/>
      <c r="BL29" s="427"/>
      <c r="BN29" s="427">
        <f>SUBTOTAL(9,BN26:BS27)</f>
        <v>0</v>
      </c>
      <c r="BO29" s="427"/>
      <c r="BP29" s="427"/>
      <c r="BQ29" s="427"/>
      <c r="BR29" s="427"/>
      <c r="BS29" s="427"/>
      <c r="BT29" s="205"/>
      <c r="BU29" s="206"/>
      <c r="BV29" s="206"/>
    </row>
    <row r="30" spans="3:72" ht="15" customHeight="1" hidden="1">
      <c r="C30" s="214" t="s">
        <v>66</v>
      </c>
      <c r="D30" s="186"/>
      <c r="E30" s="186"/>
      <c r="F30" s="186"/>
      <c r="G30" s="186"/>
      <c r="H30" s="186"/>
      <c r="I30" s="186"/>
      <c r="J30" s="186"/>
      <c r="K30" s="189"/>
      <c r="L30" s="186"/>
      <c r="M30" s="186"/>
      <c r="N30" s="186"/>
      <c r="O30" s="186"/>
      <c r="P30" s="186"/>
      <c r="Q30" s="186"/>
      <c r="R30" s="186"/>
      <c r="S30" s="186"/>
      <c r="T30" s="186"/>
      <c r="W30" s="145"/>
      <c r="X30" s="145"/>
      <c r="Y30" s="145"/>
      <c r="Z30" s="145"/>
      <c r="AA30" s="145"/>
      <c r="AB30" s="145"/>
      <c r="AC30" s="201"/>
      <c r="AD30" s="145"/>
      <c r="AE30" s="145"/>
      <c r="AF30" s="145"/>
      <c r="AG30" s="145"/>
      <c r="AH30" s="145"/>
      <c r="AI30" s="145"/>
      <c r="AM30" s="186"/>
      <c r="AN30" s="186"/>
      <c r="AO30" s="186"/>
      <c r="AP30" s="186"/>
      <c r="AQ30" s="186"/>
      <c r="AR30" s="186"/>
      <c r="AS30" s="186"/>
      <c r="AT30" s="186"/>
      <c r="AU30" s="186"/>
      <c r="AV30" s="186"/>
      <c r="AW30" s="186"/>
      <c r="AX30" s="186"/>
      <c r="AY30" s="186"/>
      <c r="AZ30" s="186"/>
      <c r="BA30" s="186"/>
      <c r="BB30" s="186"/>
      <c r="BC30" s="186"/>
      <c r="BD30" s="186"/>
      <c r="BG30" s="205"/>
      <c r="BH30" s="205"/>
      <c r="BI30" s="205"/>
      <c r="BJ30" s="205"/>
      <c r="BK30" s="205"/>
      <c r="BL30" s="205"/>
      <c r="BN30" s="205"/>
      <c r="BO30" s="205"/>
      <c r="BP30" s="205"/>
      <c r="BQ30" s="205"/>
      <c r="BR30" s="205"/>
      <c r="BS30" s="205"/>
      <c r="BT30" s="205"/>
    </row>
    <row r="31" ht="13.5" customHeight="1" hidden="1"/>
    <row r="32" ht="11.25" customHeight="1" thickTop="1"/>
    <row r="33" spans="1:56" ht="15" customHeight="1">
      <c r="A33" s="186">
        <v>3</v>
      </c>
      <c r="B33" s="186" t="s">
        <v>747</v>
      </c>
      <c r="C33" s="187" t="s">
        <v>67</v>
      </c>
      <c r="D33" s="187"/>
      <c r="E33" s="187"/>
      <c r="F33" s="187"/>
      <c r="G33" s="187"/>
      <c r="H33" s="187"/>
      <c r="I33" s="187"/>
      <c r="J33" s="187"/>
      <c r="K33" s="187"/>
      <c r="L33" s="187"/>
      <c r="M33" s="187"/>
      <c r="N33" s="187"/>
      <c r="O33" s="187"/>
      <c r="P33" s="187"/>
      <c r="Q33" s="187"/>
      <c r="R33" s="187"/>
      <c r="S33" s="187"/>
      <c r="T33" s="187"/>
      <c r="W33" s="418" t="s">
        <v>677</v>
      </c>
      <c r="X33" s="419"/>
      <c r="Y33" s="419"/>
      <c r="Z33" s="419"/>
      <c r="AA33" s="419"/>
      <c r="AB33" s="419"/>
      <c r="AC33" s="188"/>
      <c r="AD33" s="418" t="s">
        <v>678</v>
      </c>
      <c r="AE33" s="419"/>
      <c r="AF33" s="419"/>
      <c r="AG33" s="419"/>
      <c r="AH33" s="419"/>
      <c r="AI33" s="419"/>
      <c r="AK33" s="186">
        <f>A33</f>
        <v>3</v>
      </c>
      <c r="AL33" s="186" t="s">
        <v>747</v>
      </c>
      <c r="AM33" s="207" t="s">
        <v>68</v>
      </c>
      <c r="AN33" s="187"/>
      <c r="AO33" s="187"/>
      <c r="AP33" s="187"/>
      <c r="AQ33" s="187"/>
      <c r="AR33" s="187"/>
      <c r="AS33" s="187"/>
      <c r="AT33" s="187"/>
      <c r="AU33" s="187"/>
      <c r="AV33" s="187"/>
      <c r="AW33" s="187"/>
      <c r="AX33" s="187"/>
      <c r="AY33" s="187"/>
      <c r="AZ33" s="187"/>
      <c r="BA33" s="187"/>
      <c r="BB33" s="187"/>
      <c r="BC33" s="187"/>
      <c r="BD33" s="187"/>
    </row>
    <row r="34" spans="3:72" ht="6" customHeight="1">
      <c r="C34" s="192"/>
      <c r="D34" s="192"/>
      <c r="E34" s="192"/>
      <c r="F34" s="192"/>
      <c r="G34" s="192"/>
      <c r="H34" s="192"/>
      <c r="I34" s="192"/>
      <c r="J34" s="192"/>
      <c r="K34" s="192"/>
      <c r="L34" s="192"/>
      <c r="M34" s="192"/>
      <c r="N34" s="192"/>
      <c r="O34" s="192"/>
      <c r="P34" s="192"/>
      <c r="Q34" s="192"/>
      <c r="R34" s="192"/>
      <c r="S34" s="192"/>
      <c r="T34" s="192"/>
      <c r="W34" s="419"/>
      <c r="X34" s="419"/>
      <c r="Y34" s="419"/>
      <c r="Z34" s="419"/>
      <c r="AA34" s="419"/>
      <c r="AB34" s="419"/>
      <c r="AC34" s="193"/>
      <c r="AD34" s="419"/>
      <c r="AE34" s="419"/>
      <c r="AF34" s="419"/>
      <c r="AG34" s="419"/>
      <c r="AH34" s="419"/>
      <c r="AI34" s="419"/>
      <c r="AM34" s="192"/>
      <c r="AN34" s="192"/>
      <c r="AO34" s="192"/>
      <c r="AP34" s="192"/>
      <c r="AQ34" s="192"/>
      <c r="AR34" s="192"/>
      <c r="AS34" s="192"/>
      <c r="AT34" s="192"/>
      <c r="AU34" s="192"/>
      <c r="AV34" s="192"/>
      <c r="AW34" s="192"/>
      <c r="AX34" s="192"/>
      <c r="AY34" s="192"/>
      <c r="AZ34" s="192"/>
      <c r="BA34" s="192"/>
      <c r="BB34" s="192"/>
      <c r="BC34" s="192"/>
      <c r="BD34" s="192"/>
      <c r="BG34" s="434">
        <f>$BG$24</f>
        <v>39813</v>
      </c>
      <c r="BH34" s="420"/>
      <c r="BI34" s="420"/>
      <c r="BJ34" s="420"/>
      <c r="BK34" s="420"/>
      <c r="BL34" s="420"/>
      <c r="BN34" s="421">
        <f>$BN$24</f>
        <v>39448</v>
      </c>
      <c r="BO34" s="420"/>
      <c r="BP34" s="420"/>
      <c r="BQ34" s="420"/>
      <c r="BR34" s="420"/>
      <c r="BS34" s="420"/>
      <c r="BT34" s="195"/>
    </row>
    <row r="35" spans="3:72" ht="15" customHeight="1">
      <c r="C35" s="192"/>
      <c r="D35" s="192"/>
      <c r="E35" s="192"/>
      <c r="F35" s="192"/>
      <c r="G35" s="192"/>
      <c r="H35" s="192"/>
      <c r="I35" s="192"/>
      <c r="J35" s="192"/>
      <c r="K35" s="192"/>
      <c r="L35" s="192"/>
      <c r="M35" s="192"/>
      <c r="N35" s="192"/>
      <c r="O35" s="192"/>
      <c r="P35" s="192"/>
      <c r="Q35" s="192"/>
      <c r="R35" s="192"/>
      <c r="S35" s="192"/>
      <c r="T35" s="192"/>
      <c r="W35" s="417" t="s">
        <v>579</v>
      </c>
      <c r="X35" s="417"/>
      <c r="Y35" s="417"/>
      <c r="Z35" s="417"/>
      <c r="AA35" s="417"/>
      <c r="AB35" s="417"/>
      <c r="AC35" s="208"/>
      <c r="AD35" s="215"/>
      <c r="AE35" s="417" t="s">
        <v>579</v>
      </c>
      <c r="AF35" s="417"/>
      <c r="AG35" s="417"/>
      <c r="AH35" s="417"/>
      <c r="AI35" s="417"/>
      <c r="AM35" s="192"/>
      <c r="AN35" s="192"/>
      <c r="AO35" s="192"/>
      <c r="AP35" s="192"/>
      <c r="AQ35" s="192"/>
      <c r="AR35" s="192"/>
      <c r="AS35" s="192"/>
      <c r="AT35" s="192"/>
      <c r="AU35" s="192"/>
      <c r="AV35" s="192"/>
      <c r="AW35" s="192"/>
      <c r="AX35" s="192"/>
      <c r="AY35" s="192"/>
      <c r="AZ35" s="192"/>
      <c r="BA35" s="192"/>
      <c r="BB35" s="192"/>
      <c r="BC35" s="192"/>
      <c r="BD35" s="192"/>
      <c r="BG35" s="434" t="str">
        <f>$BG$25</f>
        <v>VNĐ</v>
      </c>
      <c r="BH35" s="420"/>
      <c r="BI35" s="420"/>
      <c r="BJ35" s="420"/>
      <c r="BK35" s="420"/>
      <c r="BL35" s="420"/>
      <c r="BN35" s="434" t="str">
        <f>$BN$25</f>
        <v>VNĐ</v>
      </c>
      <c r="BO35" s="420"/>
      <c r="BP35" s="420"/>
      <c r="BQ35" s="420"/>
      <c r="BR35" s="420"/>
      <c r="BS35" s="420"/>
      <c r="BT35" s="195"/>
    </row>
    <row r="36" spans="3:72" ht="16.5" customHeight="1">
      <c r="C36" s="66" t="s">
        <v>69</v>
      </c>
      <c r="D36" s="186"/>
      <c r="E36" s="186"/>
      <c r="F36" s="186"/>
      <c r="G36" s="186"/>
      <c r="H36" s="186"/>
      <c r="I36" s="186"/>
      <c r="J36" s="186"/>
      <c r="K36" s="186"/>
      <c r="L36" s="186"/>
      <c r="M36" s="186"/>
      <c r="N36" s="186"/>
      <c r="O36" s="186"/>
      <c r="P36" s="186"/>
      <c r="Q36" s="186"/>
      <c r="R36" s="186"/>
      <c r="S36" s="186"/>
      <c r="T36" s="186"/>
      <c r="W36" s="424">
        <f>'[1]Tổng hợp'!F41</f>
        <v>0</v>
      </c>
      <c r="X36" s="424"/>
      <c r="Y36" s="424"/>
      <c r="Z36" s="424"/>
      <c r="AA36" s="424"/>
      <c r="AB36" s="424"/>
      <c r="AC36" s="199"/>
      <c r="AD36" s="424">
        <f>'[1]Tổng hợp'!J41</f>
        <v>0</v>
      </c>
      <c r="AE36" s="424"/>
      <c r="AF36" s="424"/>
      <c r="AG36" s="424"/>
      <c r="AH36" s="424"/>
      <c r="AI36" s="424"/>
      <c r="AM36" s="66" t="s">
        <v>70</v>
      </c>
      <c r="AN36" s="186"/>
      <c r="AO36" s="186"/>
      <c r="AP36" s="186"/>
      <c r="AQ36" s="186"/>
      <c r="AR36" s="186"/>
      <c r="AS36" s="186"/>
      <c r="AT36" s="186"/>
      <c r="AU36" s="186"/>
      <c r="AV36" s="186"/>
      <c r="AW36" s="186"/>
      <c r="AX36" s="186"/>
      <c r="AY36" s="186"/>
      <c r="AZ36" s="186"/>
      <c r="BA36" s="186"/>
      <c r="BB36" s="186"/>
      <c r="BC36" s="186"/>
      <c r="BD36" s="186"/>
      <c r="BG36" s="425"/>
      <c r="BH36" s="425"/>
      <c r="BI36" s="425"/>
      <c r="BJ36" s="425"/>
      <c r="BK36" s="425"/>
      <c r="BL36" s="425"/>
      <c r="BN36" s="425"/>
      <c r="BO36" s="425"/>
      <c r="BP36" s="425"/>
      <c r="BQ36" s="425"/>
      <c r="BR36" s="425"/>
      <c r="BS36" s="425"/>
      <c r="BT36" s="200"/>
    </row>
    <row r="37" spans="3:72" ht="16.5" customHeight="1">
      <c r="C37" s="66" t="s">
        <v>71</v>
      </c>
      <c r="D37" s="186"/>
      <c r="E37" s="186"/>
      <c r="F37" s="186"/>
      <c r="G37" s="186"/>
      <c r="H37" s="186"/>
      <c r="I37" s="186"/>
      <c r="J37" s="186"/>
      <c r="K37" s="186"/>
      <c r="L37" s="186"/>
      <c r="M37" s="186"/>
      <c r="N37" s="186"/>
      <c r="O37" s="186"/>
      <c r="P37" s="186"/>
      <c r="Q37" s="186"/>
      <c r="R37" s="186"/>
      <c r="S37" s="186"/>
      <c r="T37" s="186"/>
      <c r="W37" s="422">
        <v>2032226484</v>
      </c>
      <c r="X37" s="422"/>
      <c r="Y37" s="422"/>
      <c r="Z37" s="422"/>
      <c r="AA37" s="422"/>
      <c r="AB37" s="422"/>
      <c r="AC37" s="201"/>
      <c r="AD37" s="422">
        <v>4795317267</v>
      </c>
      <c r="AE37" s="422"/>
      <c r="AF37" s="422"/>
      <c r="AG37" s="422"/>
      <c r="AH37" s="422"/>
      <c r="AI37" s="422"/>
      <c r="AM37" s="66" t="s">
        <v>72</v>
      </c>
      <c r="AN37" s="186"/>
      <c r="AO37" s="186"/>
      <c r="AP37" s="186"/>
      <c r="AQ37" s="186"/>
      <c r="AR37" s="186"/>
      <c r="AS37" s="186"/>
      <c r="AT37" s="186"/>
      <c r="AU37" s="186"/>
      <c r="AV37" s="186"/>
      <c r="AW37" s="186"/>
      <c r="AX37" s="186"/>
      <c r="AY37" s="186"/>
      <c r="AZ37" s="186"/>
      <c r="BA37" s="186"/>
      <c r="BB37" s="186"/>
      <c r="BC37" s="186"/>
      <c r="BD37" s="186"/>
      <c r="BG37" s="423"/>
      <c r="BH37" s="423"/>
      <c r="BI37" s="423"/>
      <c r="BJ37" s="423"/>
      <c r="BK37" s="423"/>
      <c r="BL37" s="423"/>
      <c r="BN37" s="423"/>
      <c r="BO37" s="423"/>
      <c r="BP37" s="423"/>
      <c r="BQ37" s="423"/>
      <c r="BR37" s="423"/>
      <c r="BS37" s="423"/>
      <c r="BT37" s="202"/>
    </row>
    <row r="38" spans="3:72" ht="16.5" customHeight="1">
      <c r="C38" s="66" t="s">
        <v>73</v>
      </c>
      <c r="D38" s="186"/>
      <c r="E38" s="186"/>
      <c r="F38" s="186"/>
      <c r="G38" s="186"/>
      <c r="H38" s="186"/>
      <c r="I38" s="186"/>
      <c r="J38" s="186"/>
      <c r="K38" s="186"/>
      <c r="L38" s="186"/>
      <c r="M38" s="186"/>
      <c r="N38" s="186"/>
      <c r="O38" s="186"/>
      <c r="P38" s="186"/>
      <c r="Q38" s="186"/>
      <c r="R38" s="186"/>
      <c r="S38" s="186"/>
      <c r="T38" s="186"/>
      <c r="V38" s="216"/>
      <c r="W38" s="422">
        <v>433335</v>
      </c>
      <c r="X38" s="422"/>
      <c r="Y38" s="422"/>
      <c r="Z38" s="422"/>
      <c r="AA38" s="422"/>
      <c r="AB38" s="422"/>
      <c r="AC38" s="201"/>
      <c r="AD38" s="422">
        <v>366832510</v>
      </c>
      <c r="AE38" s="422"/>
      <c r="AF38" s="422"/>
      <c r="AG38" s="422"/>
      <c r="AH38" s="422"/>
      <c r="AI38" s="422"/>
      <c r="AM38" s="33" t="s">
        <v>74</v>
      </c>
      <c r="AN38" s="186"/>
      <c r="AO38" s="186"/>
      <c r="AP38" s="186"/>
      <c r="AQ38" s="186"/>
      <c r="AR38" s="186"/>
      <c r="AS38" s="186"/>
      <c r="AT38" s="186"/>
      <c r="AU38" s="186"/>
      <c r="AV38" s="186"/>
      <c r="AW38" s="186"/>
      <c r="AX38" s="186"/>
      <c r="AY38" s="186"/>
      <c r="AZ38" s="186"/>
      <c r="BA38" s="186"/>
      <c r="BB38" s="186"/>
      <c r="BC38" s="186"/>
      <c r="BD38" s="186"/>
      <c r="BG38" s="423"/>
      <c r="BH38" s="423"/>
      <c r="BI38" s="423"/>
      <c r="BJ38" s="423"/>
      <c r="BK38" s="423"/>
      <c r="BL38" s="423"/>
      <c r="BN38" s="423"/>
      <c r="BO38" s="423"/>
      <c r="BP38" s="423"/>
      <c r="BQ38" s="423"/>
      <c r="BR38" s="423"/>
      <c r="BS38" s="423"/>
      <c r="BT38" s="202"/>
    </row>
    <row r="39" spans="3:72" ht="18" customHeight="1">
      <c r="C39" s="147" t="s">
        <v>75</v>
      </c>
      <c r="W39" s="422">
        <f>'[1]Tổng hợp'!F44</f>
        <v>0</v>
      </c>
      <c r="X39" s="422"/>
      <c r="Y39" s="422"/>
      <c r="Z39" s="422"/>
      <c r="AA39" s="422"/>
      <c r="AB39" s="422"/>
      <c r="AC39" s="201"/>
      <c r="AD39" s="422">
        <f>'[1]Tổng hợp'!J44</f>
        <v>0</v>
      </c>
      <c r="AE39" s="422"/>
      <c r="AF39" s="422"/>
      <c r="AG39" s="422"/>
      <c r="AH39" s="422"/>
      <c r="AI39" s="422"/>
      <c r="AM39" s="33" t="s">
        <v>76</v>
      </c>
      <c r="BG39" s="423"/>
      <c r="BH39" s="423"/>
      <c r="BI39" s="423"/>
      <c r="BJ39" s="423"/>
      <c r="BK39" s="423"/>
      <c r="BL39" s="423"/>
      <c r="BN39" s="423"/>
      <c r="BO39" s="423"/>
      <c r="BP39" s="423"/>
      <c r="BQ39" s="423"/>
      <c r="BR39" s="423"/>
      <c r="BS39" s="423"/>
      <c r="BT39" s="202"/>
    </row>
    <row r="40" spans="3:72" ht="16.5" customHeight="1">
      <c r="C40" s="147" t="s">
        <v>77</v>
      </c>
      <c r="W40" s="422">
        <f>'[1]Tổng hợp'!F45</f>
        <v>0</v>
      </c>
      <c r="X40" s="422"/>
      <c r="Y40" s="422"/>
      <c r="Z40" s="422"/>
      <c r="AA40" s="422"/>
      <c r="AB40" s="422"/>
      <c r="AC40" s="201"/>
      <c r="AD40" s="422">
        <f>'[1]Tổng hợp'!J45</f>
        <v>826271163</v>
      </c>
      <c r="AE40" s="422"/>
      <c r="AF40" s="422"/>
      <c r="AG40" s="422"/>
      <c r="AH40" s="422"/>
      <c r="AI40" s="422"/>
      <c r="AM40" s="33" t="s">
        <v>78</v>
      </c>
      <c r="BG40" s="423"/>
      <c r="BH40" s="423"/>
      <c r="BI40" s="423"/>
      <c r="BJ40" s="423"/>
      <c r="BK40" s="423"/>
      <c r="BL40" s="423"/>
      <c r="BN40" s="423"/>
      <c r="BO40" s="423"/>
      <c r="BP40" s="423"/>
      <c r="BQ40" s="423"/>
      <c r="BR40" s="423"/>
      <c r="BS40" s="423"/>
      <c r="BT40" s="202"/>
    </row>
    <row r="41" spans="3:72" ht="16.5" customHeight="1">
      <c r="C41" s="147" t="s">
        <v>79</v>
      </c>
      <c r="W41" s="422">
        <v>2215018214</v>
      </c>
      <c r="X41" s="422"/>
      <c r="Y41" s="422"/>
      <c r="Z41" s="422"/>
      <c r="AA41" s="422"/>
      <c r="AB41" s="422"/>
      <c r="AC41" s="201"/>
      <c r="AD41" s="422">
        <v>7775047123</v>
      </c>
      <c r="AE41" s="422"/>
      <c r="AF41" s="422"/>
      <c r="AG41" s="422"/>
      <c r="AH41" s="422"/>
      <c r="AI41" s="422"/>
      <c r="AM41" s="33" t="s">
        <v>80</v>
      </c>
      <c r="BG41" s="423"/>
      <c r="BH41" s="423"/>
      <c r="BI41" s="423"/>
      <c r="BJ41" s="423"/>
      <c r="BK41" s="423"/>
      <c r="BL41" s="423"/>
      <c r="BN41" s="423"/>
      <c r="BO41" s="423"/>
      <c r="BP41" s="423"/>
      <c r="BQ41" s="423"/>
      <c r="BR41" s="423"/>
      <c r="BS41" s="423"/>
      <c r="BT41" s="202"/>
    </row>
    <row r="42" spans="3:72" ht="17.25" customHeight="1">
      <c r="C42" s="147" t="s">
        <v>81</v>
      </c>
      <c r="W42" s="424">
        <f>'[1]Tổng hợp'!F47</f>
        <v>0</v>
      </c>
      <c r="X42" s="424"/>
      <c r="Y42" s="424"/>
      <c r="Z42" s="424"/>
      <c r="AA42" s="424"/>
      <c r="AB42" s="424"/>
      <c r="AC42" s="201"/>
      <c r="AD42" s="422">
        <f>'[1]Tổng hợp'!J47</f>
        <v>0</v>
      </c>
      <c r="AE42" s="422"/>
      <c r="AF42" s="422"/>
      <c r="AG42" s="422"/>
      <c r="AH42" s="422"/>
      <c r="AI42" s="422"/>
      <c r="AM42" s="33" t="s">
        <v>82</v>
      </c>
      <c r="BG42" s="435"/>
      <c r="BH42" s="435"/>
      <c r="BI42" s="435"/>
      <c r="BJ42" s="435"/>
      <c r="BK42" s="435"/>
      <c r="BL42" s="435"/>
      <c r="BN42" s="435"/>
      <c r="BO42" s="435"/>
      <c r="BP42" s="435"/>
      <c r="BQ42" s="435"/>
      <c r="BR42" s="435"/>
      <c r="BS42" s="435"/>
      <c r="BT42" s="200"/>
    </row>
    <row r="43" spans="3:72" ht="16.5" customHeight="1">
      <c r="C43" s="147" t="s">
        <v>83</v>
      </c>
      <c r="W43" s="424">
        <f>'[1]Tổng hợp'!F48</f>
        <v>0</v>
      </c>
      <c r="X43" s="424"/>
      <c r="Y43" s="424"/>
      <c r="Z43" s="424"/>
      <c r="AA43" s="424"/>
      <c r="AB43" s="424"/>
      <c r="AC43" s="201"/>
      <c r="AD43" s="422">
        <f>'[1]Tổng hợp'!J48</f>
        <v>0</v>
      </c>
      <c r="AE43" s="422"/>
      <c r="AF43" s="422"/>
      <c r="AG43" s="422"/>
      <c r="AH43" s="422"/>
      <c r="AI43" s="422"/>
      <c r="AM43" s="33" t="s">
        <v>84</v>
      </c>
      <c r="BG43" s="435"/>
      <c r="BH43" s="435"/>
      <c r="BI43" s="435"/>
      <c r="BJ43" s="435"/>
      <c r="BK43" s="435"/>
      <c r="BL43" s="435"/>
      <c r="BN43" s="435"/>
      <c r="BO43" s="435"/>
      <c r="BP43" s="435"/>
      <c r="BQ43" s="435"/>
      <c r="BR43" s="435"/>
      <c r="BS43" s="435"/>
      <c r="BT43" s="200"/>
    </row>
    <row r="44" spans="3:72" ht="17.25" customHeight="1">
      <c r="C44" s="147" t="s">
        <v>85</v>
      </c>
      <c r="W44" s="424">
        <f>'[1]Tổng hợp'!F49</f>
        <v>0</v>
      </c>
      <c r="X44" s="424"/>
      <c r="Y44" s="424"/>
      <c r="Z44" s="424"/>
      <c r="AA44" s="424"/>
      <c r="AB44" s="424"/>
      <c r="AC44" s="201"/>
      <c r="AD44" s="422">
        <f>'[1]Tổng hợp'!J49</f>
        <v>0</v>
      </c>
      <c r="AE44" s="422"/>
      <c r="AF44" s="422"/>
      <c r="AG44" s="422"/>
      <c r="AH44" s="422"/>
      <c r="AI44" s="422"/>
      <c r="AM44" s="33" t="s">
        <v>86</v>
      </c>
      <c r="BG44" s="435"/>
      <c r="BH44" s="435"/>
      <c r="BI44" s="435"/>
      <c r="BJ44" s="435"/>
      <c r="BK44" s="435"/>
      <c r="BL44" s="435"/>
      <c r="BN44" s="435"/>
      <c r="BO44" s="435"/>
      <c r="BP44" s="435"/>
      <c r="BQ44" s="435"/>
      <c r="BR44" s="435"/>
      <c r="BS44" s="435"/>
      <c r="BT44" s="200"/>
    </row>
    <row r="45" spans="3:72" ht="18" customHeight="1">
      <c r="C45" s="33" t="s">
        <v>87</v>
      </c>
      <c r="W45" s="424">
        <f>'[1]Tổng hợp'!F50</f>
        <v>0</v>
      </c>
      <c r="X45" s="424"/>
      <c r="Y45" s="424"/>
      <c r="Z45" s="424"/>
      <c r="AA45" s="424"/>
      <c r="AB45" s="424"/>
      <c r="AC45" s="201"/>
      <c r="AD45" s="422">
        <f>'[1]Tổng hợp'!J50</f>
        <v>-123237820</v>
      </c>
      <c r="AE45" s="422"/>
      <c r="AF45" s="422"/>
      <c r="AG45" s="422"/>
      <c r="AH45" s="422"/>
      <c r="AI45" s="422"/>
      <c r="AM45" s="33" t="s">
        <v>88</v>
      </c>
      <c r="BG45" s="435"/>
      <c r="BH45" s="435"/>
      <c r="BI45" s="435"/>
      <c r="BJ45" s="435"/>
      <c r="BK45" s="435"/>
      <c r="BL45" s="435"/>
      <c r="BN45" s="435"/>
      <c r="BO45" s="435"/>
      <c r="BP45" s="435"/>
      <c r="BQ45" s="435"/>
      <c r="BR45" s="435"/>
      <c r="BS45" s="435"/>
      <c r="BT45" s="200"/>
    </row>
    <row r="46" spans="3:72" ht="6.75" customHeight="1">
      <c r="C46" s="33"/>
      <c r="W46" s="199"/>
      <c r="X46" s="199"/>
      <c r="Y46" s="199"/>
      <c r="Z46" s="199"/>
      <c r="AA46" s="199"/>
      <c r="AB46" s="199"/>
      <c r="AC46" s="201"/>
      <c r="AD46" s="201"/>
      <c r="AE46" s="201"/>
      <c r="AF46" s="201"/>
      <c r="AG46" s="201"/>
      <c r="AH46" s="201"/>
      <c r="AI46" s="201"/>
      <c r="AM46" s="33"/>
      <c r="BG46" s="200"/>
      <c r="BH46" s="200"/>
      <c r="BI46" s="200"/>
      <c r="BJ46" s="200"/>
      <c r="BK46" s="200"/>
      <c r="BL46" s="200"/>
      <c r="BN46" s="200"/>
      <c r="BO46" s="200"/>
      <c r="BP46" s="200"/>
      <c r="BQ46" s="200"/>
      <c r="BR46" s="200"/>
      <c r="BS46" s="200"/>
      <c r="BT46" s="200"/>
    </row>
    <row r="47" spans="4:74" ht="15" customHeight="1" thickBot="1">
      <c r="D47" s="186"/>
      <c r="E47" s="186"/>
      <c r="F47" s="186"/>
      <c r="G47" s="186"/>
      <c r="I47" s="186"/>
      <c r="J47" s="186"/>
      <c r="K47" s="186"/>
      <c r="L47" s="186"/>
      <c r="M47" s="186"/>
      <c r="N47" s="186"/>
      <c r="O47" s="186"/>
      <c r="P47" s="186"/>
      <c r="Q47" s="186"/>
      <c r="R47" s="186"/>
      <c r="S47" s="186"/>
      <c r="T47" s="186"/>
      <c r="W47" s="426">
        <f>SUBTOTAL(9,W36:AB45)</f>
        <v>4247678033</v>
      </c>
      <c r="X47" s="426"/>
      <c r="Y47" s="426"/>
      <c r="Z47" s="426"/>
      <c r="AA47" s="426"/>
      <c r="AB47" s="426"/>
      <c r="AC47" s="201"/>
      <c r="AD47" s="426">
        <f>SUBTOTAL(9,AD36:AI45)</f>
        <v>13640230243</v>
      </c>
      <c r="AE47" s="426"/>
      <c r="AF47" s="426"/>
      <c r="AG47" s="426"/>
      <c r="AH47" s="426"/>
      <c r="AI47" s="426"/>
      <c r="AM47" s="186"/>
      <c r="AN47" s="186"/>
      <c r="AO47" s="186"/>
      <c r="AP47" s="186"/>
      <c r="AQ47" s="186"/>
      <c r="AR47" s="186"/>
      <c r="AS47" s="186"/>
      <c r="AT47" s="186"/>
      <c r="AU47" s="186"/>
      <c r="AV47" s="186"/>
      <c r="AW47" s="186"/>
      <c r="AX47" s="186"/>
      <c r="AY47" s="186"/>
      <c r="AZ47" s="186"/>
      <c r="BA47" s="186"/>
      <c r="BB47" s="186"/>
      <c r="BC47" s="186"/>
      <c r="BD47" s="186"/>
      <c r="BG47" s="427">
        <f>SUBTOTAL(9,BG36:BL45)</f>
        <v>0</v>
      </c>
      <c r="BH47" s="427"/>
      <c r="BI47" s="427"/>
      <c r="BJ47" s="427"/>
      <c r="BK47" s="427"/>
      <c r="BL47" s="427"/>
      <c r="BN47" s="427">
        <f>SUBTOTAL(9,BN36:BS45)</f>
        <v>0</v>
      </c>
      <c r="BO47" s="427"/>
      <c r="BP47" s="427"/>
      <c r="BQ47" s="427"/>
      <c r="BR47" s="427"/>
      <c r="BS47" s="427"/>
      <c r="BT47" s="205"/>
      <c r="BU47" s="206"/>
      <c r="BV47" s="206"/>
    </row>
    <row r="48" spans="3:64" ht="9.75" customHeight="1" thickTop="1">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row>
    <row r="49" spans="3:64" ht="3" customHeight="1" hidden="1">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row>
    <row r="50" spans="1:64" ht="15" customHeight="1">
      <c r="A50" s="186">
        <v>4</v>
      </c>
      <c r="B50" s="186" t="s">
        <v>747</v>
      </c>
      <c r="C50" s="207" t="s">
        <v>89</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K50" s="186">
        <f>A50</f>
        <v>4</v>
      </c>
      <c r="AL50" s="186" t="s">
        <v>747</v>
      </c>
      <c r="AM50" s="207" t="s">
        <v>90</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row>
    <row r="51" spans="3:71" ht="15" customHeight="1">
      <c r="C51" s="217"/>
      <c r="D51" s="217"/>
      <c r="E51" s="217"/>
      <c r="F51" s="217"/>
      <c r="G51" s="217"/>
      <c r="H51" s="217"/>
      <c r="I51" s="217"/>
      <c r="J51" s="217"/>
      <c r="K51" s="217"/>
      <c r="L51" s="217"/>
      <c r="M51" s="217"/>
      <c r="N51" s="217"/>
      <c r="O51" s="217"/>
      <c r="P51" s="217"/>
      <c r="Q51" s="217"/>
      <c r="R51" s="217"/>
      <c r="S51" s="217"/>
      <c r="T51" s="217"/>
      <c r="U51" s="217"/>
      <c r="V51" s="217"/>
      <c r="W51" s="437" t="s">
        <v>677</v>
      </c>
      <c r="X51" s="437"/>
      <c r="Y51" s="437"/>
      <c r="Z51" s="437"/>
      <c r="AA51" s="437"/>
      <c r="AB51" s="437"/>
      <c r="AD51" s="437" t="s">
        <v>678</v>
      </c>
      <c r="AE51" s="437"/>
      <c r="AF51" s="437"/>
      <c r="AG51" s="437"/>
      <c r="AH51" s="437"/>
      <c r="AI51" s="437"/>
      <c r="AM51" s="217"/>
      <c r="AN51" s="217"/>
      <c r="AO51" s="217"/>
      <c r="AP51" s="217"/>
      <c r="AQ51" s="217"/>
      <c r="AR51" s="217"/>
      <c r="AS51" s="217"/>
      <c r="AT51" s="217"/>
      <c r="AU51" s="217"/>
      <c r="AV51" s="217"/>
      <c r="AW51" s="217"/>
      <c r="AX51" s="217"/>
      <c r="AY51" s="217"/>
      <c r="AZ51" s="217"/>
      <c r="BA51" s="217"/>
      <c r="BB51" s="217"/>
      <c r="BC51" s="217"/>
      <c r="BD51" s="217"/>
      <c r="BE51" s="217"/>
      <c r="BF51" s="217"/>
      <c r="BG51" s="434">
        <f>$BG$24</f>
        <v>39813</v>
      </c>
      <c r="BH51" s="420"/>
      <c r="BI51" s="420"/>
      <c r="BJ51" s="420"/>
      <c r="BK51" s="420"/>
      <c r="BL51" s="420"/>
      <c r="BN51" s="421">
        <f>$BN$24</f>
        <v>39448</v>
      </c>
      <c r="BO51" s="420"/>
      <c r="BP51" s="420"/>
      <c r="BQ51" s="420"/>
      <c r="BR51" s="420"/>
      <c r="BS51" s="420"/>
    </row>
    <row r="52" spans="3:71" ht="15" customHeight="1">
      <c r="C52" s="217"/>
      <c r="D52" s="217"/>
      <c r="E52" s="217"/>
      <c r="F52" s="217"/>
      <c r="G52" s="217"/>
      <c r="H52" s="217"/>
      <c r="I52" s="217"/>
      <c r="J52" s="217"/>
      <c r="K52" s="217"/>
      <c r="L52" s="217"/>
      <c r="M52" s="217"/>
      <c r="N52" s="217"/>
      <c r="O52" s="217"/>
      <c r="P52" s="217"/>
      <c r="Q52" s="217"/>
      <c r="R52" s="217"/>
      <c r="S52" s="217"/>
      <c r="T52" s="217"/>
      <c r="U52" s="217"/>
      <c r="V52" s="217"/>
      <c r="W52" s="436" t="str">
        <f>W35</f>
        <v>VND</v>
      </c>
      <c r="X52" s="436"/>
      <c r="Y52" s="436"/>
      <c r="Z52" s="436"/>
      <c r="AA52" s="436"/>
      <c r="AB52" s="436"/>
      <c r="AC52" s="197"/>
      <c r="AD52" s="437" t="str">
        <f>AE35</f>
        <v>VND</v>
      </c>
      <c r="AE52" s="437"/>
      <c r="AF52" s="437"/>
      <c r="AG52" s="437"/>
      <c r="AH52" s="437"/>
      <c r="AI52" s="437"/>
      <c r="AJ52" s="219"/>
      <c r="AM52" s="217"/>
      <c r="AN52" s="217"/>
      <c r="AO52" s="217"/>
      <c r="AP52" s="217"/>
      <c r="AQ52" s="217"/>
      <c r="AR52" s="217"/>
      <c r="AS52" s="217"/>
      <c r="AT52" s="217"/>
      <c r="AU52" s="217"/>
      <c r="AV52" s="217"/>
      <c r="AW52" s="217"/>
      <c r="AX52" s="217"/>
      <c r="AY52" s="217"/>
      <c r="AZ52" s="217"/>
      <c r="BA52" s="217"/>
      <c r="BB52" s="217"/>
      <c r="BC52" s="217"/>
      <c r="BD52" s="217"/>
      <c r="BE52" s="217"/>
      <c r="BF52" s="217"/>
      <c r="BG52" s="438" t="str">
        <f>$BG$25</f>
        <v>VNĐ</v>
      </c>
      <c r="BH52" s="439"/>
      <c r="BI52" s="439"/>
      <c r="BJ52" s="439"/>
      <c r="BK52" s="439"/>
      <c r="BL52" s="439"/>
      <c r="BN52" s="438" t="str">
        <f>$BN$25</f>
        <v>VNĐ</v>
      </c>
      <c r="BO52" s="439"/>
      <c r="BP52" s="439"/>
      <c r="BQ52" s="439"/>
      <c r="BR52" s="439"/>
      <c r="BS52" s="439"/>
    </row>
    <row r="53" spans="3:71" ht="15" customHeight="1" hidden="1">
      <c r="C53" s="33" t="s">
        <v>91</v>
      </c>
      <c r="D53" s="217"/>
      <c r="E53" s="217"/>
      <c r="F53" s="217"/>
      <c r="G53" s="217"/>
      <c r="H53" s="217"/>
      <c r="I53" s="217"/>
      <c r="J53" s="217"/>
      <c r="K53" s="217"/>
      <c r="L53" s="217"/>
      <c r="M53" s="217"/>
      <c r="N53" s="217"/>
      <c r="O53" s="217"/>
      <c r="P53" s="217"/>
      <c r="Q53" s="217"/>
      <c r="R53" s="217"/>
      <c r="S53" s="217"/>
      <c r="T53" s="217"/>
      <c r="U53" s="217"/>
      <c r="V53" s="217"/>
      <c r="W53" s="424">
        <f>'[1]Tổng hợp'!F56</f>
        <v>0</v>
      </c>
      <c r="X53" s="424"/>
      <c r="Y53" s="424"/>
      <c r="Z53" s="424"/>
      <c r="AA53" s="424"/>
      <c r="AB53" s="424"/>
      <c r="AD53" s="422">
        <f>'[1]Tổng hợp'!J56</f>
        <v>0</v>
      </c>
      <c r="AE53" s="422"/>
      <c r="AF53" s="422"/>
      <c r="AG53" s="422"/>
      <c r="AH53" s="422"/>
      <c r="AI53" s="422"/>
      <c r="AM53" s="217"/>
      <c r="AN53" s="217"/>
      <c r="AO53" s="217"/>
      <c r="AP53" s="217"/>
      <c r="AQ53" s="217"/>
      <c r="AR53" s="217"/>
      <c r="AS53" s="217"/>
      <c r="AT53" s="217"/>
      <c r="AU53" s="217"/>
      <c r="AV53" s="217"/>
      <c r="AW53" s="217"/>
      <c r="AX53" s="217"/>
      <c r="AY53" s="217"/>
      <c r="AZ53" s="217"/>
      <c r="BA53" s="217"/>
      <c r="BB53" s="217"/>
      <c r="BC53" s="217"/>
      <c r="BD53" s="217"/>
      <c r="BE53" s="217"/>
      <c r="BF53" s="217"/>
      <c r="BG53" s="435"/>
      <c r="BH53" s="435"/>
      <c r="BI53" s="435"/>
      <c r="BJ53" s="435"/>
      <c r="BK53" s="435"/>
      <c r="BL53" s="435"/>
      <c r="BN53" s="435"/>
      <c r="BO53" s="435"/>
      <c r="BP53" s="435"/>
      <c r="BQ53" s="435"/>
      <c r="BR53" s="435"/>
      <c r="BS53" s="435"/>
    </row>
    <row r="54" spans="3:71" ht="15" customHeight="1">
      <c r="C54" s="33" t="s">
        <v>92</v>
      </c>
      <c r="D54" s="217"/>
      <c r="E54" s="217"/>
      <c r="F54" s="217"/>
      <c r="G54" s="217"/>
      <c r="H54" s="217"/>
      <c r="I54" s="217"/>
      <c r="J54" s="217"/>
      <c r="K54" s="217"/>
      <c r="L54" s="217"/>
      <c r="M54" s="217"/>
      <c r="N54" s="217"/>
      <c r="O54" s="217"/>
      <c r="P54" s="217"/>
      <c r="Q54" s="217"/>
      <c r="R54" s="217"/>
      <c r="S54" s="217"/>
      <c r="T54" s="217"/>
      <c r="U54" s="217"/>
      <c r="V54" s="217"/>
      <c r="W54" s="424">
        <f>'[1]Tổng hợp'!F57</f>
        <v>0</v>
      </c>
      <c r="X54" s="424"/>
      <c r="Y54" s="424"/>
      <c r="Z54" s="424"/>
      <c r="AA54" s="424"/>
      <c r="AB54" s="424"/>
      <c r="AD54" s="422">
        <f>'[1]Tổng hợp'!J57</f>
        <v>0</v>
      </c>
      <c r="AE54" s="422"/>
      <c r="AF54" s="422"/>
      <c r="AG54" s="422"/>
      <c r="AH54" s="422"/>
      <c r="AI54" s="422"/>
      <c r="AM54" s="217"/>
      <c r="AN54" s="217"/>
      <c r="AO54" s="217"/>
      <c r="AP54" s="217"/>
      <c r="AQ54" s="217"/>
      <c r="AR54" s="217"/>
      <c r="AS54" s="217"/>
      <c r="AT54" s="217"/>
      <c r="AU54" s="217"/>
      <c r="AV54" s="217"/>
      <c r="AW54" s="217"/>
      <c r="AX54" s="217"/>
      <c r="AY54" s="217"/>
      <c r="AZ54" s="217"/>
      <c r="BA54" s="217"/>
      <c r="BB54" s="217"/>
      <c r="BC54" s="217"/>
      <c r="BD54" s="217"/>
      <c r="BE54" s="217"/>
      <c r="BF54" s="217"/>
      <c r="BG54" s="435"/>
      <c r="BH54" s="435"/>
      <c r="BI54" s="435"/>
      <c r="BJ54" s="435"/>
      <c r="BK54" s="435"/>
      <c r="BL54" s="435"/>
      <c r="BN54" s="435"/>
      <c r="BO54" s="435"/>
      <c r="BP54" s="435"/>
      <c r="BQ54" s="435"/>
      <c r="BR54" s="435"/>
      <c r="BS54" s="435"/>
    </row>
    <row r="55" spans="3:71" ht="15" customHeight="1">
      <c r="C55" s="33" t="s">
        <v>93</v>
      </c>
      <c r="D55" s="217"/>
      <c r="E55" s="217"/>
      <c r="F55" s="217"/>
      <c r="G55" s="217"/>
      <c r="H55" s="217"/>
      <c r="I55" s="217"/>
      <c r="J55" s="217"/>
      <c r="K55" s="217"/>
      <c r="L55" s="217"/>
      <c r="M55" s="217"/>
      <c r="N55" s="217"/>
      <c r="O55" s="217"/>
      <c r="P55" s="217"/>
      <c r="Q55" s="217"/>
      <c r="R55" s="217"/>
      <c r="S55" s="217"/>
      <c r="T55" s="217"/>
      <c r="U55" s="217"/>
      <c r="V55" s="217"/>
      <c r="W55" s="424">
        <f>'[1]Tổng hợp'!F58</f>
        <v>56603377</v>
      </c>
      <c r="X55" s="424"/>
      <c r="Y55" s="424"/>
      <c r="Z55" s="424"/>
      <c r="AA55" s="424"/>
      <c r="AB55" s="424"/>
      <c r="AD55" s="422">
        <f>'[1]Tổng hợp'!J58</f>
        <v>56603377</v>
      </c>
      <c r="AE55" s="422"/>
      <c r="AF55" s="422"/>
      <c r="AG55" s="422"/>
      <c r="AH55" s="422"/>
      <c r="AI55" s="422"/>
      <c r="AM55" s="33" t="s">
        <v>94</v>
      </c>
      <c r="AN55" s="217"/>
      <c r="AO55" s="217"/>
      <c r="AP55" s="217"/>
      <c r="AQ55" s="217"/>
      <c r="AR55" s="217"/>
      <c r="AS55" s="217"/>
      <c r="AT55" s="217"/>
      <c r="AU55" s="217"/>
      <c r="AV55" s="217"/>
      <c r="AW55" s="217"/>
      <c r="AX55" s="217"/>
      <c r="AY55" s="217"/>
      <c r="AZ55" s="217"/>
      <c r="BA55" s="217"/>
      <c r="BB55" s="217"/>
      <c r="BC55" s="217"/>
      <c r="BD55" s="217"/>
      <c r="BE55" s="217"/>
      <c r="BF55" s="217"/>
      <c r="BG55" s="435"/>
      <c r="BH55" s="435"/>
      <c r="BI55" s="435"/>
      <c r="BJ55" s="435"/>
      <c r="BK55" s="435"/>
      <c r="BL55" s="435"/>
      <c r="BN55" s="435"/>
      <c r="BO55" s="435"/>
      <c r="BP55" s="435"/>
      <c r="BQ55" s="435"/>
      <c r="BR55" s="435"/>
      <c r="BS55" s="435"/>
    </row>
    <row r="56" spans="3:71" ht="15" customHeight="1">
      <c r="C56" s="33" t="s">
        <v>95</v>
      </c>
      <c r="D56" s="217"/>
      <c r="E56" s="217"/>
      <c r="F56" s="217"/>
      <c r="G56" s="217"/>
      <c r="H56" s="217"/>
      <c r="I56" s="217"/>
      <c r="J56" s="217"/>
      <c r="K56" s="217"/>
      <c r="L56" s="217"/>
      <c r="M56" s="217"/>
      <c r="N56" s="217"/>
      <c r="O56" s="217"/>
      <c r="P56" s="217"/>
      <c r="Q56" s="217"/>
      <c r="R56" s="217"/>
      <c r="S56" s="217"/>
      <c r="T56" s="217"/>
      <c r="U56" s="217"/>
      <c r="V56" s="217"/>
      <c r="W56" s="424"/>
      <c r="X56" s="424"/>
      <c r="Y56" s="424"/>
      <c r="Z56" s="424"/>
      <c r="AA56" s="424"/>
      <c r="AB56" s="424"/>
      <c r="AD56" s="422">
        <f>'[1]Tổng hợp'!J59</f>
        <v>0</v>
      </c>
      <c r="AE56" s="422"/>
      <c r="AF56" s="422"/>
      <c r="AG56" s="422"/>
      <c r="AH56" s="422"/>
      <c r="AI56" s="422"/>
      <c r="AM56" s="217"/>
      <c r="AN56" s="217"/>
      <c r="AO56" s="217"/>
      <c r="AP56" s="217"/>
      <c r="AQ56" s="217"/>
      <c r="AR56" s="217"/>
      <c r="AS56" s="217"/>
      <c r="AT56" s="217"/>
      <c r="AU56" s="217"/>
      <c r="AV56" s="217"/>
      <c r="AW56" s="217"/>
      <c r="AX56" s="217"/>
      <c r="AY56" s="217"/>
      <c r="AZ56" s="217"/>
      <c r="BA56" s="217"/>
      <c r="BB56" s="217"/>
      <c r="BC56" s="217"/>
      <c r="BD56" s="217"/>
      <c r="BE56" s="217"/>
      <c r="BF56" s="217"/>
      <c r="BG56" s="435"/>
      <c r="BH56" s="435"/>
      <c r="BI56" s="435"/>
      <c r="BJ56" s="435"/>
      <c r="BK56" s="435"/>
      <c r="BL56" s="435"/>
      <c r="BN56" s="435"/>
      <c r="BO56" s="435"/>
      <c r="BP56" s="435"/>
      <c r="BQ56" s="435"/>
      <c r="BR56" s="435"/>
      <c r="BS56" s="435"/>
    </row>
    <row r="57" spans="3:71" ht="15" customHeight="1">
      <c r="C57" s="33" t="s">
        <v>96</v>
      </c>
      <c r="D57" s="217"/>
      <c r="E57" s="217"/>
      <c r="F57" s="217"/>
      <c r="G57" s="217"/>
      <c r="H57" s="217"/>
      <c r="I57" s="217"/>
      <c r="J57" s="217"/>
      <c r="K57" s="217"/>
      <c r="L57" s="217"/>
      <c r="M57" s="217"/>
      <c r="N57" s="217"/>
      <c r="O57" s="217"/>
      <c r="P57" s="217"/>
      <c r="Q57" s="217"/>
      <c r="R57" s="217"/>
      <c r="S57" s="217"/>
      <c r="T57" s="217"/>
      <c r="U57" s="217"/>
      <c r="V57" s="217"/>
      <c r="W57" s="424">
        <f>'[1]Tổng hợp'!F60</f>
        <v>362859</v>
      </c>
      <c r="X57" s="424"/>
      <c r="Y57" s="424"/>
      <c r="Z57" s="424"/>
      <c r="AA57" s="424"/>
      <c r="AB57" s="424"/>
      <c r="AD57" s="422">
        <f>'[1]Tổng hợp'!J60</f>
        <v>362859</v>
      </c>
      <c r="AE57" s="422"/>
      <c r="AF57" s="422"/>
      <c r="AG57" s="422"/>
      <c r="AH57" s="422"/>
      <c r="AI57" s="422"/>
      <c r="AM57" s="217"/>
      <c r="AN57" s="217"/>
      <c r="AO57" s="217"/>
      <c r="AP57" s="217"/>
      <c r="AQ57" s="217"/>
      <c r="AR57" s="217"/>
      <c r="AS57" s="217"/>
      <c r="AT57" s="217"/>
      <c r="AU57" s="217"/>
      <c r="AV57" s="217"/>
      <c r="AW57" s="217"/>
      <c r="AX57" s="217"/>
      <c r="AY57" s="217"/>
      <c r="AZ57" s="217"/>
      <c r="BA57" s="217"/>
      <c r="BB57" s="217"/>
      <c r="BC57" s="217"/>
      <c r="BD57" s="217"/>
      <c r="BE57" s="217"/>
      <c r="BF57" s="217"/>
      <c r="BG57" s="435"/>
      <c r="BH57" s="435"/>
      <c r="BI57" s="435"/>
      <c r="BJ57" s="435"/>
      <c r="BK57" s="435"/>
      <c r="BL57" s="435"/>
      <c r="BN57" s="435"/>
      <c r="BO57" s="435"/>
      <c r="BP57" s="435"/>
      <c r="BQ57" s="435"/>
      <c r="BR57" s="435"/>
      <c r="BS57" s="435"/>
    </row>
    <row r="58" spans="3:71" ht="15" customHeight="1">
      <c r="C58" s="33" t="s">
        <v>97</v>
      </c>
      <c r="D58" s="217"/>
      <c r="E58" s="217"/>
      <c r="F58" s="217"/>
      <c r="G58" s="217"/>
      <c r="H58" s="217"/>
      <c r="I58" s="217"/>
      <c r="J58" s="217"/>
      <c r="K58" s="217"/>
      <c r="L58" s="217"/>
      <c r="M58" s="217"/>
      <c r="N58" s="217"/>
      <c r="O58" s="217"/>
      <c r="P58" s="217"/>
      <c r="Q58" s="217"/>
      <c r="R58" s="217"/>
      <c r="S58" s="217"/>
      <c r="T58" s="217"/>
      <c r="U58" s="217"/>
      <c r="V58" s="217"/>
      <c r="W58" s="424">
        <f>'[1]Tổng hợp'!F61</f>
        <v>0</v>
      </c>
      <c r="X58" s="424"/>
      <c r="Y58" s="424"/>
      <c r="Z58" s="424"/>
      <c r="AA58" s="424"/>
      <c r="AB58" s="424"/>
      <c r="AD58" s="422">
        <f>'[1]Tổng hợp'!J61</f>
        <v>0</v>
      </c>
      <c r="AE58" s="422"/>
      <c r="AF58" s="422"/>
      <c r="AG58" s="422"/>
      <c r="AH58" s="422"/>
      <c r="AI58" s="422"/>
      <c r="AM58" s="217"/>
      <c r="AN58" s="217"/>
      <c r="AO58" s="217"/>
      <c r="AP58" s="217"/>
      <c r="AQ58" s="217"/>
      <c r="AR58" s="217"/>
      <c r="AS58" s="217"/>
      <c r="AT58" s="217"/>
      <c r="AU58" s="217"/>
      <c r="AV58" s="217"/>
      <c r="AW58" s="217"/>
      <c r="AX58" s="217"/>
      <c r="AY58" s="217"/>
      <c r="AZ58" s="217"/>
      <c r="BA58" s="217"/>
      <c r="BB58" s="217"/>
      <c r="BC58" s="217"/>
      <c r="BD58" s="217"/>
      <c r="BE58" s="217"/>
      <c r="BF58" s="217"/>
      <c r="BG58" s="435"/>
      <c r="BH58" s="435"/>
      <c r="BI58" s="435"/>
      <c r="BJ58" s="435"/>
      <c r="BK58" s="435"/>
      <c r="BL58" s="435"/>
      <c r="BN58" s="435"/>
      <c r="BO58" s="435"/>
      <c r="BP58" s="435"/>
      <c r="BQ58" s="435"/>
      <c r="BR58" s="435"/>
      <c r="BS58" s="435"/>
    </row>
    <row r="59" spans="3:71" ht="15" customHeight="1">
      <c r="C59" s="33" t="s">
        <v>98</v>
      </c>
      <c r="D59" s="217"/>
      <c r="E59" s="217"/>
      <c r="F59" s="217"/>
      <c r="G59" s="217"/>
      <c r="H59" s="217"/>
      <c r="I59" s="217"/>
      <c r="J59" s="217"/>
      <c r="K59" s="217"/>
      <c r="L59" s="217"/>
      <c r="M59" s="217"/>
      <c r="N59" s="217"/>
      <c r="O59" s="217"/>
      <c r="P59" s="217"/>
      <c r="Q59" s="217"/>
      <c r="R59" s="217"/>
      <c r="S59" s="217"/>
      <c r="T59" s="217"/>
      <c r="U59" s="217"/>
      <c r="V59" s="217"/>
      <c r="W59" s="424">
        <f>'[1]Tổng hợp'!F62</f>
        <v>0</v>
      </c>
      <c r="X59" s="424"/>
      <c r="Y59" s="424"/>
      <c r="Z59" s="424"/>
      <c r="AA59" s="424"/>
      <c r="AB59" s="424"/>
      <c r="AD59" s="422">
        <f>'[1]Tổng hợp'!J62</f>
        <v>0</v>
      </c>
      <c r="AE59" s="422"/>
      <c r="AF59" s="422"/>
      <c r="AG59" s="422"/>
      <c r="AH59" s="422"/>
      <c r="AI59" s="422"/>
      <c r="AM59" s="33" t="s">
        <v>99</v>
      </c>
      <c r="AN59" s="217"/>
      <c r="AO59" s="217"/>
      <c r="AP59" s="217"/>
      <c r="AQ59" s="217"/>
      <c r="AR59" s="217"/>
      <c r="AS59" s="217"/>
      <c r="AT59" s="217"/>
      <c r="AU59" s="217"/>
      <c r="AV59" s="217"/>
      <c r="AW59" s="217"/>
      <c r="AX59" s="217"/>
      <c r="AY59" s="217"/>
      <c r="AZ59" s="217"/>
      <c r="BA59" s="217"/>
      <c r="BB59" s="217"/>
      <c r="BC59" s="217"/>
      <c r="BD59" s="217"/>
      <c r="BE59" s="217"/>
      <c r="BF59" s="217"/>
      <c r="BG59" s="435"/>
      <c r="BH59" s="435"/>
      <c r="BI59" s="435"/>
      <c r="BJ59" s="435"/>
      <c r="BK59" s="435"/>
      <c r="BL59" s="435"/>
      <c r="BN59" s="435"/>
      <c r="BO59" s="435"/>
      <c r="BP59" s="435"/>
      <c r="BQ59" s="435"/>
      <c r="BR59" s="435"/>
      <c r="BS59" s="435"/>
    </row>
    <row r="60" spans="3:71" ht="15" customHeight="1" thickBot="1">
      <c r="C60" s="217"/>
      <c r="D60" s="217"/>
      <c r="E60" s="217"/>
      <c r="F60" s="217"/>
      <c r="G60" s="217"/>
      <c r="H60" s="217"/>
      <c r="I60" s="217"/>
      <c r="J60" s="217"/>
      <c r="K60" s="217"/>
      <c r="L60" s="217"/>
      <c r="M60" s="217"/>
      <c r="N60" s="217"/>
      <c r="O60" s="217"/>
      <c r="P60" s="217"/>
      <c r="Q60" s="217"/>
      <c r="R60" s="217"/>
      <c r="S60" s="217"/>
      <c r="T60" s="217"/>
      <c r="U60" s="217"/>
      <c r="V60" s="217"/>
      <c r="W60" s="426">
        <f>SUBTOTAL(9,W53:AB59)</f>
        <v>56966236</v>
      </c>
      <c r="X60" s="426"/>
      <c r="Y60" s="426"/>
      <c r="Z60" s="426"/>
      <c r="AA60" s="426"/>
      <c r="AB60" s="426"/>
      <c r="AD60" s="426">
        <f>SUBTOTAL(9,AD53:AI59)</f>
        <v>56966236</v>
      </c>
      <c r="AE60" s="426"/>
      <c r="AF60" s="426"/>
      <c r="AG60" s="426"/>
      <c r="AH60" s="426"/>
      <c r="AI60" s="426"/>
      <c r="AM60" s="217"/>
      <c r="AN60" s="217"/>
      <c r="AO60" s="217"/>
      <c r="AP60" s="217"/>
      <c r="AQ60" s="217"/>
      <c r="AR60" s="217"/>
      <c r="AS60" s="217"/>
      <c r="AT60" s="217"/>
      <c r="AU60" s="217"/>
      <c r="AV60" s="217"/>
      <c r="AW60" s="217"/>
      <c r="AX60" s="217"/>
      <c r="AY60" s="217"/>
      <c r="AZ60" s="217"/>
      <c r="BA60" s="217"/>
      <c r="BB60" s="217"/>
      <c r="BC60" s="217"/>
      <c r="BD60" s="217"/>
      <c r="BE60" s="217"/>
      <c r="BF60" s="217"/>
      <c r="BG60" s="427">
        <f>SUBTOTAL(9,BG53:BL59)</f>
        <v>0</v>
      </c>
      <c r="BH60" s="427"/>
      <c r="BI60" s="427"/>
      <c r="BJ60" s="427"/>
      <c r="BK60" s="427"/>
      <c r="BL60" s="427"/>
      <c r="BN60" s="427">
        <f>SUBTOTAL(9,BN53:BS59)</f>
        <v>0</v>
      </c>
      <c r="BO60" s="427"/>
      <c r="BP60" s="427"/>
      <c r="BQ60" s="427"/>
      <c r="BR60" s="427"/>
      <c r="BS60" s="427"/>
    </row>
    <row r="61" spans="3:64" ht="15" customHeight="1" hidden="1">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row>
    <row r="62" spans="3:64" ht="15" customHeight="1" thickTop="1">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row>
    <row r="63" spans="1:64" ht="15" customHeight="1">
      <c r="A63" s="186">
        <v>5</v>
      </c>
      <c r="B63" s="186" t="s">
        <v>747</v>
      </c>
      <c r="C63" s="207" t="s">
        <v>100</v>
      </c>
      <c r="D63" s="217"/>
      <c r="E63" s="217"/>
      <c r="F63" s="217"/>
      <c r="G63" s="217"/>
      <c r="H63" s="217"/>
      <c r="I63" s="217"/>
      <c r="J63" s="217"/>
      <c r="K63" s="217"/>
      <c r="L63" s="217"/>
      <c r="M63" s="217"/>
      <c r="N63" s="217"/>
      <c r="O63" s="217"/>
      <c r="P63" s="217"/>
      <c r="Q63" s="217"/>
      <c r="R63" s="217"/>
      <c r="S63" s="217"/>
      <c r="T63" s="217"/>
      <c r="U63" s="217"/>
      <c r="V63" s="217"/>
      <c r="W63" s="437" t="s">
        <v>677</v>
      </c>
      <c r="X63" s="437"/>
      <c r="Y63" s="437"/>
      <c r="Z63" s="437"/>
      <c r="AA63" s="437"/>
      <c r="AB63" s="437"/>
      <c r="AD63" s="437" t="s">
        <v>678</v>
      </c>
      <c r="AE63" s="437"/>
      <c r="AF63" s="437"/>
      <c r="AG63" s="437"/>
      <c r="AH63" s="437"/>
      <c r="AI63" s="437"/>
      <c r="AK63" s="186">
        <f>A63</f>
        <v>5</v>
      </c>
      <c r="AL63" s="186" t="s">
        <v>747</v>
      </c>
      <c r="AM63" s="207" t="s">
        <v>101</v>
      </c>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row>
    <row r="64" spans="3:71" ht="6" customHeight="1">
      <c r="C64" s="217"/>
      <c r="D64" s="217"/>
      <c r="E64" s="217"/>
      <c r="F64" s="217"/>
      <c r="G64" s="217"/>
      <c r="H64" s="217"/>
      <c r="I64" s="217"/>
      <c r="J64" s="217"/>
      <c r="K64" s="217"/>
      <c r="L64" s="217"/>
      <c r="M64" s="217"/>
      <c r="N64" s="217"/>
      <c r="O64" s="217"/>
      <c r="P64" s="217"/>
      <c r="Q64" s="217"/>
      <c r="R64" s="217"/>
      <c r="S64" s="217"/>
      <c r="T64" s="217"/>
      <c r="U64" s="217"/>
      <c r="V64" s="217"/>
      <c r="W64" s="437"/>
      <c r="X64" s="437"/>
      <c r="Y64" s="437"/>
      <c r="Z64" s="437"/>
      <c r="AA64" s="437"/>
      <c r="AB64" s="437"/>
      <c r="AD64" s="437"/>
      <c r="AE64" s="437"/>
      <c r="AF64" s="437"/>
      <c r="AG64" s="437"/>
      <c r="AH64" s="437"/>
      <c r="AI64" s="437"/>
      <c r="AM64" s="217"/>
      <c r="AN64" s="217"/>
      <c r="AO64" s="217"/>
      <c r="AP64" s="217"/>
      <c r="AQ64" s="217"/>
      <c r="AR64" s="217"/>
      <c r="AS64" s="217"/>
      <c r="AT64" s="217"/>
      <c r="AU64" s="217"/>
      <c r="AV64" s="217"/>
      <c r="AW64" s="217"/>
      <c r="AX64" s="217"/>
      <c r="AY64" s="217"/>
      <c r="AZ64" s="217"/>
      <c r="BA64" s="217"/>
      <c r="BB64" s="217"/>
      <c r="BC64" s="217"/>
      <c r="BD64" s="217"/>
      <c r="BE64" s="217"/>
      <c r="BF64" s="217"/>
      <c r="BG64" s="434">
        <f>$BG$24</f>
        <v>39813</v>
      </c>
      <c r="BH64" s="420"/>
      <c r="BI64" s="420"/>
      <c r="BJ64" s="420"/>
      <c r="BK64" s="420"/>
      <c r="BL64" s="420"/>
      <c r="BN64" s="421">
        <f>$BN$24</f>
        <v>39448</v>
      </c>
      <c r="BO64" s="420"/>
      <c r="BP64" s="420"/>
      <c r="BQ64" s="420"/>
      <c r="BR64" s="420"/>
      <c r="BS64" s="420"/>
    </row>
    <row r="65" spans="3:71" ht="15" customHeight="1">
      <c r="C65" s="217"/>
      <c r="D65" s="217"/>
      <c r="E65" s="217"/>
      <c r="F65" s="217"/>
      <c r="G65" s="217"/>
      <c r="H65" s="217"/>
      <c r="I65" s="217"/>
      <c r="J65" s="217"/>
      <c r="K65" s="217"/>
      <c r="L65" s="217"/>
      <c r="M65" s="217"/>
      <c r="N65" s="217"/>
      <c r="O65" s="217"/>
      <c r="P65" s="217"/>
      <c r="Q65" s="217"/>
      <c r="R65" s="217"/>
      <c r="S65" s="217"/>
      <c r="T65" s="217"/>
      <c r="U65" s="217"/>
      <c r="V65" s="217"/>
      <c r="W65" s="417" t="s">
        <v>579</v>
      </c>
      <c r="X65" s="417"/>
      <c r="Y65" s="417"/>
      <c r="Z65" s="417"/>
      <c r="AA65" s="417"/>
      <c r="AB65" s="417"/>
      <c r="AC65" s="197"/>
      <c r="AD65" s="417" t="s">
        <v>579</v>
      </c>
      <c r="AE65" s="417"/>
      <c r="AF65" s="417"/>
      <c r="AG65" s="417"/>
      <c r="AH65" s="417"/>
      <c r="AI65" s="417"/>
      <c r="AJ65" s="219"/>
      <c r="AM65" s="217"/>
      <c r="AN65" s="217"/>
      <c r="AO65" s="217"/>
      <c r="AP65" s="217"/>
      <c r="AQ65" s="217"/>
      <c r="AR65" s="217"/>
      <c r="AS65" s="217"/>
      <c r="AT65" s="217"/>
      <c r="AU65" s="217"/>
      <c r="AV65" s="217"/>
      <c r="AW65" s="217"/>
      <c r="AX65" s="217"/>
      <c r="AY65" s="217"/>
      <c r="AZ65" s="217"/>
      <c r="BA65" s="217"/>
      <c r="BB65" s="217"/>
      <c r="BC65" s="217"/>
      <c r="BD65" s="217"/>
      <c r="BE65" s="217"/>
      <c r="BF65" s="217"/>
      <c r="BG65" s="438" t="str">
        <f>$BG$25</f>
        <v>VNĐ</v>
      </c>
      <c r="BH65" s="439"/>
      <c r="BI65" s="439"/>
      <c r="BJ65" s="439"/>
      <c r="BK65" s="439"/>
      <c r="BL65" s="439"/>
      <c r="BN65" s="438" t="str">
        <f>$BN$25</f>
        <v>VNĐ</v>
      </c>
      <c r="BO65" s="439"/>
      <c r="BP65" s="439"/>
      <c r="BQ65" s="439"/>
      <c r="BR65" s="439"/>
      <c r="BS65" s="439"/>
    </row>
    <row r="66" spans="3:71" ht="15" customHeight="1">
      <c r="C66" s="33" t="s">
        <v>102</v>
      </c>
      <c r="D66" s="217"/>
      <c r="E66" s="217"/>
      <c r="F66" s="217"/>
      <c r="G66" s="217"/>
      <c r="H66" s="217"/>
      <c r="I66" s="217"/>
      <c r="J66" s="217"/>
      <c r="K66" s="217"/>
      <c r="L66" s="217"/>
      <c r="M66" s="217"/>
      <c r="N66" s="217"/>
      <c r="O66" s="217"/>
      <c r="P66" s="217"/>
      <c r="Q66" s="217"/>
      <c r="R66" s="217"/>
      <c r="S66" s="217"/>
      <c r="T66" s="217"/>
      <c r="U66" s="217"/>
      <c r="V66" s="217"/>
      <c r="W66" s="440">
        <f>'[1]Tổng hợp'!F64</f>
        <v>3916269</v>
      </c>
      <c r="X66" s="440"/>
      <c r="Y66" s="440"/>
      <c r="Z66" s="440"/>
      <c r="AA66" s="440"/>
      <c r="AB66" s="440"/>
      <c r="AC66" s="201"/>
      <c r="AD66" s="440">
        <f>'[1]Tổng hợp'!J64</f>
        <v>3916269</v>
      </c>
      <c r="AE66" s="440"/>
      <c r="AF66" s="440"/>
      <c r="AG66" s="440"/>
      <c r="AH66" s="440"/>
      <c r="AI66" s="440"/>
      <c r="AM66" s="33" t="s">
        <v>103</v>
      </c>
      <c r="AN66" s="217"/>
      <c r="AO66" s="217"/>
      <c r="AP66" s="217"/>
      <c r="AQ66" s="217"/>
      <c r="AR66" s="217"/>
      <c r="AS66" s="217"/>
      <c r="AT66" s="217"/>
      <c r="AU66" s="217"/>
      <c r="AV66" s="217"/>
      <c r="AW66" s="217"/>
      <c r="AX66" s="217"/>
      <c r="AY66" s="217"/>
      <c r="AZ66" s="217"/>
      <c r="BA66" s="217"/>
      <c r="BB66" s="217"/>
      <c r="BC66" s="217"/>
      <c r="BD66" s="217"/>
      <c r="BE66" s="217"/>
      <c r="BF66" s="217"/>
      <c r="BG66" s="435"/>
      <c r="BH66" s="435"/>
      <c r="BI66" s="435"/>
      <c r="BJ66" s="435"/>
      <c r="BK66" s="435"/>
      <c r="BL66" s="435"/>
      <c r="BN66" s="435"/>
      <c r="BO66" s="435"/>
      <c r="BP66" s="435"/>
      <c r="BQ66" s="435"/>
      <c r="BR66" s="435"/>
      <c r="BS66" s="435"/>
    </row>
    <row r="67" spans="3:71" ht="15" customHeight="1">
      <c r="C67" s="33" t="s">
        <v>104</v>
      </c>
      <c r="D67" s="217"/>
      <c r="E67" s="217"/>
      <c r="F67" s="217"/>
      <c r="G67" s="217"/>
      <c r="H67" s="217"/>
      <c r="I67" s="217"/>
      <c r="J67" s="217"/>
      <c r="K67" s="217"/>
      <c r="L67" s="217"/>
      <c r="M67" s="217"/>
      <c r="N67" s="217"/>
      <c r="O67" s="217"/>
      <c r="P67" s="217"/>
      <c r="Q67" s="217"/>
      <c r="R67" s="217"/>
      <c r="S67" s="217"/>
      <c r="T67" s="217"/>
      <c r="U67" s="217"/>
      <c r="V67" s="217"/>
      <c r="W67" s="440">
        <f>'[1]Tổng hợp'!F65</f>
        <v>0</v>
      </c>
      <c r="X67" s="440"/>
      <c r="Y67" s="440"/>
      <c r="Z67" s="440"/>
      <c r="AA67" s="440"/>
      <c r="AB67" s="440"/>
      <c r="AC67" s="201"/>
      <c r="AD67" s="440">
        <f>'[1]Tổng hợp'!J65</f>
        <v>0</v>
      </c>
      <c r="AE67" s="440"/>
      <c r="AF67" s="440"/>
      <c r="AG67" s="440"/>
      <c r="AH67" s="440"/>
      <c r="AI67" s="440"/>
      <c r="AM67" s="33" t="s">
        <v>105</v>
      </c>
      <c r="AN67" s="217"/>
      <c r="AO67" s="217"/>
      <c r="AP67" s="217"/>
      <c r="AQ67" s="217"/>
      <c r="AR67" s="217"/>
      <c r="AS67" s="217"/>
      <c r="AT67" s="217"/>
      <c r="AU67" s="217"/>
      <c r="AV67" s="217"/>
      <c r="AW67" s="217"/>
      <c r="AX67" s="217"/>
      <c r="AY67" s="217"/>
      <c r="AZ67" s="217"/>
      <c r="BA67" s="217"/>
      <c r="BB67" s="217"/>
      <c r="BC67" s="217"/>
      <c r="BD67" s="217"/>
      <c r="BE67" s="217"/>
      <c r="BF67" s="217"/>
      <c r="BG67" s="435"/>
      <c r="BH67" s="435"/>
      <c r="BI67" s="435"/>
      <c r="BJ67" s="435"/>
      <c r="BK67" s="435"/>
      <c r="BL67" s="435"/>
      <c r="BN67" s="435"/>
      <c r="BO67" s="435"/>
      <c r="BP67" s="435"/>
      <c r="BQ67" s="435"/>
      <c r="BR67" s="435"/>
      <c r="BS67" s="435"/>
    </row>
    <row r="68" spans="3:71" ht="15" customHeight="1">
      <c r="C68" s="33" t="s">
        <v>106</v>
      </c>
      <c r="D68" s="217"/>
      <c r="E68" s="217"/>
      <c r="F68" s="217"/>
      <c r="G68" s="217"/>
      <c r="H68" s="217"/>
      <c r="I68" s="217"/>
      <c r="J68" s="217"/>
      <c r="K68" s="217"/>
      <c r="L68" s="217"/>
      <c r="M68" s="217"/>
      <c r="N68" s="217"/>
      <c r="O68" s="217"/>
      <c r="P68" s="217"/>
      <c r="Q68" s="217"/>
      <c r="R68" s="217"/>
      <c r="S68" s="217"/>
      <c r="T68" s="217"/>
      <c r="U68" s="217"/>
      <c r="V68" s="217"/>
      <c r="W68" s="440">
        <f>'[1]Tổng hợp'!F66</f>
        <v>0</v>
      </c>
      <c r="X68" s="440"/>
      <c r="Y68" s="440"/>
      <c r="Z68" s="440"/>
      <c r="AA68" s="440"/>
      <c r="AB68" s="440"/>
      <c r="AC68" s="201"/>
      <c r="AD68" s="440">
        <f>'[1]Tổng hợp'!J66</f>
        <v>0</v>
      </c>
      <c r="AE68" s="440"/>
      <c r="AF68" s="440"/>
      <c r="AG68" s="440"/>
      <c r="AH68" s="440"/>
      <c r="AI68" s="440"/>
      <c r="AM68" s="33" t="s">
        <v>57</v>
      </c>
      <c r="AN68" s="217"/>
      <c r="AO68" s="217"/>
      <c r="AP68" s="217"/>
      <c r="AQ68" s="217"/>
      <c r="AR68" s="217"/>
      <c r="AS68" s="217"/>
      <c r="AT68" s="217"/>
      <c r="AU68" s="217"/>
      <c r="AV68" s="217"/>
      <c r="AW68" s="217"/>
      <c r="AX68" s="217"/>
      <c r="AY68" s="217"/>
      <c r="AZ68" s="217"/>
      <c r="BA68" s="217"/>
      <c r="BB68" s="217"/>
      <c r="BC68" s="217"/>
      <c r="BD68" s="217"/>
      <c r="BE68" s="217"/>
      <c r="BF68" s="217"/>
      <c r="BG68" s="435"/>
      <c r="BH68" s="435"/>
      <c r="BI68" s="435"/>
      <c r="BJ68" s="435"/>
      <c r="BK68" s="435"/>
      <c r="BL68" s="435"/>
      <c r="BN68" s="435"/>
      <c r="BO68" s="435"/>
      <c r="BP68" s="435"/>
      <c r="BQ68" s="435"/>
      <c r="BR68" s="435"/>
      <c r="BS68" s="435"/>
    </row>
    <row r="69" spans="3:71" ht="6" customHeight="1">
      <c r="C69" s="33"/>
      <c r="D69" s="217"/>
      <c r="E69" s="217"/>
      <c r="F69" s="217"/>
      <c r="G69" s="217"/>
      <c r="H69" s="217"/>
      <c r="I69" s="217"/>
      <c r="J69" s="217"/>
      <c r="K69" s="217"/>
      <c r="L69" s="217"/>
      <c r="M69" s="217"/>
      <c r="N69" s="217"/>
      <c r="O69" s="217"/>
      <c r="P69" s="217"/>
      <c r="Q69" s="217"/>
      <c r="R69" s="217"/>
      <c r="S69" s="217"/>
      <c r="T69" s="217"/>
      <c r="U69" s="217"/>
      <c r="V69" s="217"/>
      <c r="W69" s="221"/>
      <c r="X69" s="221"/>
      <c r="Y69" s="221"/>
      <c r="Z69" s="221"/>
      <c r="AA69" s="221"/>
      <c r="AB69" s="221"/>
      <c r="AC69" s="201"/>
      <c r="AD69" s="223"/>
      <c r="AE69" s="223"/>
      <c r="AF69" s="223"/>
      <c r="AG69" s="223"/>
      <c r="AH69" s="223"/>
      <c r="AI69" s="223"/>
      <c r="AM69" s="33"/>
      <c r="AN69" s="217"/>
      <c r="AO69" s="217"/>
      <c r="AP69" s="217"/>
      <c r="AQ69" s="217"/>
      <c r="AR69" s="217"/>
      <c r="AS69" s="217"/>
      <c r="AT69" s="217"/>
      <c r="AU69" s="217"/>
      <c r="AV69" s="217"/>
      <c r="AW69" s="217"/>
      <c r="AX69" s="217"/>
      <c r="AY69" s="217"/>
      <c r="AZ69" s="217"/>
      <c r="BA69" s="217"/>
      <c r="BB69" s="217"/>
      <c r="BC69" s="217"/>
      <c r="BD69" s="217"/>
      <c r="BE69" s="217"/>
      <c r="BF69" s="217"/>
      <c r="BG69" s="200"/>
      <c r="BH69" s="200"/>
      <c r="BI69" s="200"/>
      <c r="BJ69" s="200"/>
      <c r="BK69" s="200"/>
      <c r="BL69" s="200"/>
      <c r="BN69" s="200"/>
      <c r="BO69" s="200"/>
      <c r="BP69" s="200"/>
      <c r="BQ69" s="200"/>
      <c r="BR69" s="200"/>
      <c r="BS69" s="200"/>
    </row>
    <row r="70" spans="3:71" ht="15" customHeight="1" thickBot="1">
      <c r="C70" s="217"/>
      <c r="D70" s="217"/>
      <c r="E70" s="217"/>
      <c r="F70" s="217"/>
      <c r="G70" s="217"/>
      <c r="H70" s="217"/>
      <c r="I70" s="217"/>
      <c r="J70" s="217"/>
      <c r="K70" s="217"/>
      <c r="L70" s="217"/>
      <c r="M70" s="217"/>
      <c r="N70" s="217"/>
      <c r="O70" s="217"/>
      <c r="P70" s="217"/>
      <c r="Q70" s="217"/>
      <c r="R70" s="217"/>
      <c r="S70" s="217"/>
      <c r="T70" s="217"/>
      <c r="U70" s="217"/>
      <c r="V70" s="217"/>
      <c r="W70" s="426">
        <f>SUBTOTAL(9,W66:AB68)</f>
        <v>3916269</v>
      </c>
      <c r="X70" s="426"/>
      <c r="Y70" s="426"/>
      <c r="Z70" s="426"/>
      <c r="AA70" s="426"/>
      <c r="AB70" s="426"/>
      <c r="AD70" s="426">
        <f>SUBTOTAL(9,AD66:AI68)</f>
        <v>3916269</v>
      </c>
      <c r="AE70" s="426"/>
      <c r="AF70" s="426"/>
      <c r="AG70" s="426"/>
      <c r="AH70" s="426"/>
      <c r="AI70" s="426"/>
      <c r="AM70" s="217"/>
      <c r="AN70" s="217"/>
      <c r="AO70" s="217"/>
      <c r="AP70" s="217"/>
      <c r="AQ70" s="217"/>
      <c r="AR70" s="217"/>
      <c r="AS70" s="217"/>
      <c r="AT70" s="217"/>
      <c r="AU70" s="217"/>
      <c r="AV70" s="217"/>
      <c r="AW70" s="217"/>
      <c r="AX70" s="217"/>
      <c r="AY70" s="217"/>
      <c r="AZ70" s="217"/>
      <c r="BA70" s="217"/>
      <c r="BB70" s="217"/>
      <c r="BC70" s="217"/>
      <c r="BD70" s="217"/>
      <c r="BE70" s="217"/>
      <c r="BF70" s="217"/>
      <c r="BG70" s="427">
        <f>SUBTOTAL(9,BG66:BL68)</f>
        <v>0</v>
      </c>
      <c r="BH70" s="427"/>
      <c r="BI70" s="427"/>
      <c r="BJ70" s="427"/>
      <c r="BK70" s="427"/>
      <c r="BL70" s="427"/>
      <c r="BN70" s="427">
        <f>SUBTOTAL(9,BN66:BS68)</f>
        <v>0</v>
      </c>
      <c r="BO70" s="427"/>
      <c r="BP70" s="427"/>
      <c r="BQ70" s="427"/>
      <c r="BR70" s="427"/>
      <c r="BS70" s="427"/>
    </row>
    <row r="71" spans="3:64" ht="7.5" customHeight="1" thickTop="1">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row>
    <row r="72" spans="1:64" ht="15" customHeight="1">
      <c r="A72" s="186">
        <v>6</v>
      </c>
      <c r="B72" s="186" t="s">
        <v>747</v>
      </c>
      <c r="C72" s="187" t="s">
        <v>107</v>
      </c>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I72" s="198"/>
      <c r="AK72" s="186">
        <f>A72</f>
        <v>6</v>
      </c>
      <c r="AL72" s="186" t="s">
        <v>747</v>
      </c>
      <c r="AM72" s="207" t="s">
        <v>108</v>
      </c>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row>
    <row r="73" spans="3:71" ht="13.5" customHeight="1">
      <c r="C73" s="224"/>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I73" s="225" t="s">
        <v>109</v>
      </c>
      <c r="AM73" s="224"/>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S73" s="226" t="s">
        <v>110</v>
      </c>
    </row>
    <row r="74" spans="3:64" ht="3" customHeight="1">
      <c r="C74" s="224"/>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M74" s="224"/>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row>
    <row r="75" spans="3:74" ht="15" customHeight="1">
      <c r="C75" s="227"/>
      <c r="D75" s="227"/>
      <c r="E75" s="227"/>
      <c r="F75" s="227"/>
      <c r="G75" s="227"/>
      <c r="H75" s="227"/>
      <c r="I75" s="227"/>
      <c r="J75" s="227"/>
      <c r="K75" s="441" t="s">
        <v>111</v>
      </c>
      <c r="L75" s="441"/>
      <c r="M75" s="441"/>
      <c r="N75" s="441"/>
      <c r="O75" s="441"/>
      <c r="P75" s="441" t="s">
        <v>112</v>
      </c>
      <c r="Q75" s="441"/>
      <c r="R75" s="441"/>
      <c r="S75" s="441"/>
      <c r="T75" s="441"/>
      <c r="U75" s="441" t="s">
        <v>113</v>
      </c>
      <c r="V75" s="441"/>
      <c r="W75" s="441"/>
      <c r="X75" s="441"/>
      <c r="Y75" s="441"/>
      <c r="Z75" s="441" t="s">
        <v>114</v>
      </c>
      <c r="AA75" s="441"/>
      <c r="AB75" s="441"/>
      <c r="AC75" s="441"/>
      <c r="AD75" s="441"/>
      <c r="AE75" s="442" t="s">
        <v>60</v>
      </c>
      <c r="AF75" s="442"/>
      <c r="AG75" s="442"/>
      <c r="AH75" s="442"/>
      <c r="AI75" s="442"/>
      <c r="AJ75" s="219"/>
      <c r="AM75" s="227"/>
      <c r="AN75" s="227"/>
      <c r="AO75" s="227"/>
      <c r="AP75" s="227"/>
      <c r="AQ75" s="227"/>
      <c r="AR75" s="227"/>
      <c r="AS75" s="227"/>
      <c r="AT75" s="227"/>
      <c r="AU75" s="444" t="s">
        <v>814</v>
      </c>
      <c r="AV75" s="444"/>
      <c r="AW75" s="444"/>
      <c r="AX75" s="444"/>
      <c r="AY75" s="444"/>
      <c r="AZ75" s="444" t="s">
        <v>115</v>
      </c>
      <c r="BA75" s="444"/>
      <c r="BB75" s="444"/>
      <c r="BC75" s="444"/>
      <c r="BD75" s="444"/>
      <c r="BE75" s="444" t="s">
        <v>116</v>
      </c>
      <c r="BF75" s="444"/>
      <c r="BG75" s="444"/>
      <c r="BH75" s="444"/>
      <c r="BI75" s="444"/>
      <c r="BJ75" s="444" t="s">
        <v>117</v>
      </c>
      <c r="BK75" s="444"/>
      <c r="BL75" s="444"/>
      <c r="BM75" s="444"/>
      <c r="BN75" s="444"/>
      <c r="BO75" s="446" t="s">
        <v>51</v>
      </c>
      <c r="BP75" s="446"/>
      <c r="BQ75" s="446"/>
      <c r="BR75" s="446"/>
      <c r="BS75" s="446"/>
      <c r="BT75" s="228"/>
      <c r="BU75" s="229"/>
      <c r="BV75" s="229"/>
    </row>
    <row r="76" spans="3:74" ht="15" customHeight="1">
      <c r="C76" s="230" t="s">
        <v>118</v>
      </c>
      <c r="D76" s="231"/>
      <c r="E76" s="231"/>
      <c r="F76" s="231"/>
      <c r="G76" s="231"/>
      <c r="H76" s="231"/>
      <c r="I76" s="231"/>
      <c r="J76" s="231"/>
      <c r="K76" s="445" t="s">
        <v>119</v>
      </c>
      <c r="L76" s="445"/>
      <c r="M76" s="445"/>
      <c r="N76" s="445"/>
      <c r="O76" s="445"/>
      <c r="P76" s="445" t="s">
        <v>120</v>
      </c>
      <c r="Q76" s="445"/>
      <c r="R76" s="445"/>
      <c r="S76" s="445"/>
      <c r="T76" s="445"/>
      <c r="U76" s="445" t="s">
        <v>121</v>
      </c>
      <c r="V76" s="445"/>
      <c r="W76" s="445"/>
      <c r="X76" s="445"/>
      <c r="Y76" s="445"/>
      <c r="Z76" s="445" t="s">
        <v>122</v>
      </c>
      <c r="AA76" s="445"/>
      <c r="AB76" s="445"/>
      <c r="AC76" s="445"/>
      <c r="AD76" s="445"/>
      <c r="AE76" s="443"/>
      <c r="AF76" s="443"/>
      <c r="AG76" s="443"/>
      <c r="AH76" s="443"/>
      <c r="AI76" s="443"/>
      <c r="AJ76" s="232"/>
      <c r="AM76" s="197"/>
      <c r="AN76" s="227"/>
      <c r="AO76" s="227"/>
      <c r="AP76" s="227"/>
      <c r="AQ76" s="227"/>
      <c r="AR76" s="227"/>
      <c r="AS76" s="227"/>
      <c r="AT76" s="227"/>
      <c r="AU76" s="444"/>
      <c r="AV76" s="444"/>
      <c r="AW76" s="444"/>
      <c r="AX76" s="444"/>
      <c r="AY76" s="444"/>
      <c r="AZ76" s="444" t="s">
        <v>123</v>
      </c>
      <c r="BA76" s="444"/>
      <c r="BB76" s="444"/>
      <c r="BC76" s="444"/>
      <c r="BD76" s="444"/>
      <c r="BE76" s="444" t="s">
        <v>124</v>
      </c>
      <c r="BF76" s="444"/>
      <c r="BG76" s="444"/>
      <c r="BH76" s="444"/>
      <c r="BI76" s="444"/>
      <c r="BJ76" s="444" t="s">
        <v>125</v>
      </c>
      <c r="BK76" s="444"/>
      <c r="BL76" s="444"/>
      <c r="BM76" s="444"/>
      <c r="BN76" s="444"/>
      <c r="BO76" s="447"/>
      <c r="BP76" s="447"/>
      <c r="BQ76" s="447"/>
      <c r="BR76" s="447"/>
      <c r="BS76" s="447"/>
      <c r="BT76" s="233"/>
      <c r="BU76" s="229"/>
      <c r="BV76" s="229"/>
    </row>
    <row r="77" spans="4:74" ht="3" customHeight="1">
      <c r="D77" s="227"/>
      <c r="E77" s="227"/>
      <c r="F77" s="227"/>
      <c r="G77" s="227"/>
      <c r="H77" s="227"/>
      <c r="I77" s="227"/>
      <c r="J77" s="227"/>
      <c r="K77" s="448"/>
      <c r="L77" s="448"/>
      <c r="M77" s="448"/>
      <c r="N77" s="448"/>
      <c r="O77" s="448"/>
      <c r="P77" s="448"/>
      <c r="Q77" s="448"/>
      <c r="R77" s="448"/>
      <c r="S77" s="448"/>
      <c r="T77" s="448"/>
      <c r="U77" s="448"/>
      <c r="V77" s="448"/>
      <c r="W77" s="448"/>
      <c r="X77" s="448"/>
      <c r="Y77" s="448"/>
      <c r="Z77" s="448"/>
      <c r="AA77" s="448"/>
      <c r="AB77" s="448"/>
      <c r="AC77" s="448"/>
      <c r="AD77" s="448"/>
      <c r="AE77" s="449"/>
      <c r="AF77" s="449"/>
      <c r="AG77" s="449"/>
      <c r="AH77" s="449"/>
      <c r="AI77" s="449"/>
      <c r="AJ77" s="219"/>
      <c r="AM77" s="235" t="s">
        <v>126</v>
      </c>
      <c r="AN77" s="227"/>
      <c r="AO77" s="227"/>
      <c r="AP77" s="227"/>
      <c r="AQ77" s="227"/>
      <c r="AR77" s="227"/>
      <c r="AS77" s="227"/>
      <c r="AT77" s="227"/>
      <c r="AU77" s="448"/>
      <c r="AV77" s="448"/>
      <c r="AW77" s="448"/>
      <c r="AX77" s="448"/>
      <c r="AY77" s="448"/>
      <c r="AZ77" s="448"/>
      <c r="BA77" s="448"/>
      <c r="BB77" s="448"/>
      <c r="BC77" s="448"/>
      <c r="BD77" s="448"/>
      <c r="BE77" s="448"/>
      <c r="BF77" s="448"/>
      <c r="BG77" s="448"/>
      <c r="BH77" s="448"/>
      <c r="BI77" s="448"/>
      <c r="BJ77" s="448"/>
      <c r="BK77" s="448"/>
      <c r="BL77" s="448"/>
      <c r="BM77" s="448"/>
      <c r="BN77" s="448"/>
      <c r="BO77" s="449"/>
      <c r="BP77" s="449"/>
      <c r="BQ77" s="449"/>
      <c r="BR77" s="449"/>
      <c r="BS77" s="449"/>
      <c r="BT77" s="234"/>
      <c r="BU77" s="229"/>
      <c r="BV77" s="229"/>
    </row>
    <row r="78" spans="3:73" ht="18" customHeight="1">
      <c r="C78" s="236" t="s">
        <v>127</v>
      </c>
      <c r="D78" s="217"/>
      <c r="E78" s="217"/>
      <c r="F78" s="217"/>
      <c r="G78" s="217"/>
      <c r="H78" s="217"/>
      <c r="I78" s="217"/>
      <c r="J78" s="217"/>
      <c r="K78" s="450">
        <v>6317086555</v>
      </c>
      <c r="L78" s="450"/>
      <c r="M78" s="450"/>
      <c r="N78" s="450"/>
      <c r="O78" s="450"/>
      <c r="P78" s="451">
        <v>1412651755</v>
      </c>
      <c r="Q78" s="451"/>
      <c r="R78" s="451"/>
      <c r="S78" s="451"/>
      <c r="T78" s="451"/>
      <c r="U78" s="450"/>
      <c r="V78" s="450"/>
      <c r="W78" s="450"/>
      <c r="X78" s="450"/>
      <c r="Y78" s="450"/>
      <c r="Z78" s="450">
        <v>35816000</v>
      </c>
      <c r="AA78" s="450"/>
      <c r="AB78" s="450"/>
      <c r="AC78" s="450"/>
      <c r="AD78" s="450"/>
      <c r="AE78" s="452">
        <f>SUM(K78:AD78)</f>
        <v>7765554310</v>
      </c>
      <c r="AF78" s="452"/>
      <c r="AG78" s="452"/>
      <c r="AH78" s="452"/>
      <c r="AI78" s="452"/>
      <c r="AM78" s="236" t="s">
        <v>128</v>
      </c>
      <c r="AN78" s="217"/>
      <c r="AO78" s="217"/>
      <c r="AP78" s="217"/>
      <c r="AQ78" s="217"/>
      <c r="AR78" s="217"/>
      <c r="AS78" s="217"/>
      <c r="AT78" s="217"/>
      <c r="AU78" s="453"/>
      <c r="AV78" s="453"/>
      <c r="AW78" s="453"/>
      <c r="AX78" s="453"/>
      <c r="AY78" s="453"/>
      <c r="AZ78" s="453"/>
      <c r="BA78" s="453"/>
      <c r="BB78" s="453"/>
      <c r="BC78" s="453"/>
      <c r="BD78" s="453"/>
      <c r="BE78" s="453"/>
      <c r="BF78" s="453"/>
      <c r="BG78" s="453"/>
      <c r="BH78" s="453"/>
      <c r="BI78" s="453"/>
      <c r="BJ78" s="453"/>
      <c r="BK78" s="453"/>
      <c r="BL78" s="453"/>
      <c r="BM78" s="453"/>
      <c r="BN78" s="453"/>
      <c r="BO78" s="454">
        <f>SUM(AU78:BN78)</f>
        <v>0</v>
      </c>
      <c r="BP78" s="454"/>
      <c r="BQ78" s="454"/>
      <c r="BR78" s="454"/>
      <c r="BS78" s="454"/>
      <c r="BT78" s="238"/>
      <c r="BU78" s="239"/>
    </row>
    <row r="79" spans="3:72" ht="18" customHeight="1">
      <c r="C79" s="236" t="s">
        <v>129</v>
      </c>
      <c r="D79" s="217"/>
      <c r="E79" s="217"/>
      <c r="F79" s="217"/>
      <c r="G79" s="217"/>
      <c r="H79" s="217"/>
      <c r="I79" s="217"/>
      <c r="J79" s="217"/>
      <c r="K79" s="455">
        <f>SUM(K80:O83)</f>
        <v>495322692</v>
      </c>
      <c r="L79" s="455"/>
      <c r="M79" s="455"/>
      <c r="N79" s="455"/>
      <c r="O79" s="455"/>
      <c r="P79" s="455">
        <f>SUM(P80:T83)</f>
        <v>0</v>
      </c>
      <c r="Q79" s="455"/>
      <c r="R79" s="455"/>
      <c r="S79" s="455"/>
      <c r="T79" s="455"/>
      <c r="U79" s="455">
        <f>SUM(U80:Y83)</f>
        <v>0</v>
      </c>
      <c r="V79" s="455"/>
      <c r="W79" s="455"/>
      <c r="X79" s="455"/>
      <c r="Y79" s="455"/>
      <c r="Z79" s="455">
        <f>SUM(Z80:AD83)</f>
        <v>0</v>
      </c>
      <c r="AA79" s="455"/>
      <c r="AB79" s="455"/>
      <c r="AC79" s="455"/>
      <c r="AD79" s="455"/>
      <c r="AE79" s="455">
        <f>SUM(AE80:AI83)</f>
        <v>495322692</v>
      </c>
      <c r="AF79" s="455"/>
      <c r="AG79" s="455"/>
      <c r="AH79" s="455"/>
      <c r="AI79" s="455"/>
      <c r="AM79" s="236" t="s">
        <v>130</v>
      </c>
      <c r="AN79" s="217"/>
      <c r="AO79" s="217"/>
      <c r="AP79" s="217"/>
      <c r="AQ79" s="217"/>
      <c r="AR79" s="217"/>
      <c r="AS79" s="217"/>
      <c r="AT79" s="217"/>
      <c r="AU79" s="456">
        <f>SUM(AU80:AY83)</f>
        <v>0</v>
      </c>
      <c r="AV79" s="456"/>
      <c r="AW79" s="456"/>
      <c r="AX79" s="456"/>
      <c r="AY79" s="456"/>
      <c r="AZ79" s="456">
        <f>SUM(AZ80:BD83)</f>
        <v>0</v>
      </c>
      <c r="BA79" s="456"/>
      <c r="BB79" s="456"/>
      <c r="BC79" s="456"/>
      <c r="BD79" s="456"/>
      <c r="BE79" s="456">
        <f>SUM(BE80:BI83)</f>
        <v>0</v>
      </c>
      <c r="BF79" s="456"/>
      <c r="BG79" s="456"/>
      <c r="BH79" s="456"/>
      <c r="BI79" s="456"/>
      <c r="BJ79" s="456">
        <f>SUM(BJ80:BN83)</f>
        <v>0</v>
      </c>
      <c r="BK79" s="456"/>
      <c r="BL79" s="456"/>
      <c r="BM79" s="456"/>
      <c r="BN79" s="456"/>
      <c r="BO79" s="456">
        <f>SUM(BO80:BS83)</f>
        <v>0</v>
      </c>
      <c r="BP79" s="456"/>
      <c r="BQ79" s="456"/>
      <c r="BR79" s="456"/>
      <c r="BS79" s="456"/>
      <c r="BT79" s="241"/>
    </row>
    <row r="80" spans="3:72" ht="18" customHeight="1">
      <c r="C80" s="242" t="s">
        <v>131</v>
      </c>
      <c r="D80" s="217"/>
      <c r="E80" s="217"/>
      <c r="F80" s="217"/>
      <c r="G80" s="217"/>
      <c r="H80" s="217"/>
      <c r="I80" s="217"/>
      <c r="J80" s="217"/>
      <c r="K80" s="457">
        <v>0</v>
      </c>
      <c r="L80" s="457"/>
      <c r="M80" s="457"/>
      <c r="N80" s="457"/>
      <c r="O80" s="457"/>
      <c r="P80" s="457"/>
      <c r="Q80" s="457"/>
      <c r="R80" s="457"/>
      <c r="S80" s="457"/>
      <c r="T80" s="457"/>
      <c r="U80" s="457"/>
      <c r="V80" s="457"/>
      <c r="W80" s="457"/>
      <c r="X80" s="457"/>
      <c r="Y80" s="457"/>
      <c r="Z80" s="457"/>
      <c r="AA80" s="457"/>
      <c r="AB80" s="457"/>
      <c r="AC80" s="457"/>
      <c r="AD80" s="457"/>
      <c r="AE80" s="458">
        <f>SUM(K80:AD80)</f>
        <v>0</v>
      </c>
      <c r="AF80" s="458"/>
      <c r="AG80" s="458"/>
      <c r="AH80" s="458"/>
      <c r="AI80" s="458"/>
      <c r="AM80" s="242" t="s">
        <v>132</v>
      </c>
      <c r="AN80" s="217"/>
      <c r="AO80" s="217"/>
      <c r="AP80" s="217"/>
      <c r="AQ80" s="217"/>
      <c r="AR80" s="217"/>
      <c r="AS80" s="217"/>
      <c r="AT80" s="217"/>
      <c r="AU80" s="459"/>
      <c r="AV80" s="459"/>
      <c r="AW80" s="459"/>
      <c r="AX80" s="459"/>
      <c r="AY80" s="459"/>
      <c r="AZ80" s="459"/>
      <c r="BA80" s="459"/>
      <c r="BB80" s="459"/>
      <c r="BC80" s="459"/>
      <c r="BD80" s="459"/>
      <c r="BE80" s="459"/>
      <c r="BF80" s="459"/>
      <c r="BG80" s="459"/>
      <c r="BH80" s="459"/>
      <c r="BI80" s="459"/>
      <c r="BJ80" s="459"/>
      <c r="BK80" s="459"/>
      <c r="BL80" s="459"/>
      <c r="BM80" s="459"/>
      <c r="BN80" s="459"/>
      <c r="BO80" s="460">
        <f>SUM(AU80:BN80)</f>
        <v>0</v>
      </c>
      <c r="BP80" s="460"/>
      <c r="BQ80" s="460"/>
      <c r="BR80" s="460"/>
      <c r="BS80" s="460"/>
      <c r="BT80" s="246"/>
    </row>
    <row r="81" spans="3:72" ht="18" customHeight="1">
      <c r="C81" s="242" t="s">
        <v>133</v>
      </c>
      <c r="D81" s="217"/>
      <c r="E81" s="217"/>
      <c r="F81" s="217"/>
      <c r="G81" s="217"/>
      <c r="H81" s="217"/>
      <c r="I81" s="217"/>
      <c r="J81" s="217"/>
      <c r="K81" s="457">
        <v>495322692</v>
      </c>
      <c r="L81" s="457"/>
      <c r="M81" s="457"/>
      <c r="N81" s="457"/>
      <c r="O81" s="457"/>
      <c r="P81" s="457"/>
      <c r="Q81" s="457"/>
      <c r="R81" s="457"/>
      <c r="S81" s="457"/>
      <c r="T81" s="457"/>
      <c r="U81" s="457"/>
      <c r="V81" s="457"/>
      <c r="W81" s="457"/>
      <c r="X81" s="457"/>
      <c r="Y81" s="457"/>
      <c r="Z81" s="457"/>
      <c r="AA81" s="457"/>
      <c r="AB81" s="457"/>
      <c r="AC81" s="457"/>
      <c r="AD81" s="457"/>
      <c r="AE81" s="458">
        <f>SUM(K81:AD81)</f>
        <v>495322692</v>
      </c>
      <c r="AF81" s="458"/>
      <c r="AG81" s="458"/>
      <c r="AH81" s="458"/>
      <c r="AI81" s="458"/>
      <c r="AM81" s="242" t="s">
        <v>134</v>
      </c>
      <c r="AN81" s="247" t="s">
        <v>135</v>
      </c>
      <c r="AO81" s="217"/>
      <c r="AP81" s="217"/>
      <c r="AQ81" s="217"/>
      <c r="AR81" s="217"/>
      <c r="AS81" s="217"/>
      <c r="AT81" s="217"/>
      <c r="AU81" s="459"/>
      <c r="AV81" s="459"/>
      <c r="AW81" s="459"/>
      <c r="AX81" s="459"/>
      <c r="AY81" s="459"/>
      <c r="AZ81" s="459"/>
      <c r="BA81" s="459"/>
      <c r="BB81" s="459"/>
      <c r="BC81" s="459"/>
      <c r="BD81" s="459"/>
      <c r="BE81" s="459"/>
      <c r="BF81" s="459"/>
      <c r="BG81" s="459"/>
      <c r="BH81" s="459"/>
      <c r="BI81" s="459"/>
      <c r="BJ81" s="459"/>
      <c r="BK81" s="459"/>
      <c r="BL81" s="459"/>
      <c r="BM81" s="459"/>
      <c r="BN81" s="459"/>
      <c r="BO81" s="460">
        <f>SUM(AU81:BN81)</f>
        <v>0</v>
      </c>
      <c r="BP81" s="460"/>
      <c r="BQ81" s="460"/>
      <c r="BR81" s="460"/>
      <c r="BS81" s="460"/>
      <c r="BT81" s="246"/>
    </row>
    <row r="82" spans="3:72" ht="18" customHeight="1" hidden="1">
      <c r="C82" s="242"/>
      <c r="D82" s="217"/>
      <c r="E82" s="217"/>
      <c r="F82" s="217"/>
      <c r="G82" s="217"/>
      <c r="H82" s="217"/>
      <c r="I82" s="217"/>
      <c r="J82" s="217"/>
      <c r="K82" s="243"/>
      <c r="L82" s="243"/>
      <c r="M82" s="243"/>
      <c r="N82" s="243"/>
      <c r="O82" s="243"/>
      <c r="P82" s="243"/>
      <c r="Q82" s="243"/>
      <c r="R82" s="243"/>
      <c r="S82" s="243"/>
      <c r="T82" s="243"/>
      <c r="U82" s="243"/>
      <c r="V82" s="243"/>
      <c r="W82" s="243"/>
      <c r="X82" s="243"/>
      <c r="Y82" s="243"/>
      <c r="Z82" s="243"/>
      <c r="AA82" s="243"/>
      <c r="AB82" s="243"/>
      <c r="AC82" s="243"/>
      <c r="AD82" s="243"/>
      <c r="AE82" s="244"/>
      <c r="AF82" s="244"/>
      <c r="AG82" s="244"/>
      <c r="AH82" s="244"/>
      <c r="AI82" s="244"/>
      <c r="AM82" s="242"/>
      <c r="AN82" s="247" t="s">
        <v>136</v>
      </c>
      <c r="AO82" s="217"/>
      <c r="AP82" s="217"/>
      <c r="AQ82" s="217"/>
      <c r="AR82" s="217"/>
      <c r="AS82" s="217"/>
      <c r="AT82" s="217"/>
      <c r="AU82" s="245"/>
      <c r="AV82" s="245"/>
      <c r="AW82" s="245"/>
      <c r="AX82" s="245"/>
      <c r="AY82" s="245"/>
      <c r="AZ82" s="245"/>
      <c r="BA82" s="245"/>
      <c r="BB82" s="245"/>
      <c r="BC82" s="245"/>
      <c r="BD82" s="245"/>
      <c r="BE82" s="245"/>
      <c r="BF82" s="245"/>
      <c r="BG82" s="245"/>
      <c r="BH82" s="245"/>
      <c r="BI82" s="245"/>
      <c r="BJ82" s="245"/>
      <c r="BK82" s="245"/>
      <c r="BL82" s="245"/>
      <c r="BM82" s="245"/>
      <c r="BN82" s="245"/>
      <c r="BO82" s="246"/>
      <c r="BP82" s="246"/>
      <c r="BQ82" s="246"/>
      <c r="BR82" s="246"/>
      <c r="BS82" s="246"/>
      <c r="BT82" s="246"/>
    </row>
    <row r="83" spans="3:72" ht="18" customHeight="1">
      <c r="C83" s="242" t="s">
        <v>137</v>
      </c>
      <c r="D83" s="217"/>
      <c r="E83" s="217"/>
      <c r="F83" s="217"/>
      <c r="G83" s="217"/>
      <c r="H83" s="217"/>
      <c r="I83" s="217"/>
      <c r="J83" s="217"/>
      <c r="K83" s="457"/>
      <c r="L83" s="457"/>
      <c r="M83" s="457"/>
      <c r="N83" s="457"/>
      <c r="O83" s="457"/>
      <c r="P83" s="457"/>
      <c r="Q83" s="457"/>
      <c r="R83" s="457"/>
      <c r="S83" s="457"/>
      <c r="T83" s="457"/>
      <c r="U83" s="457"/>
      <c r="V83" s="457"/>
      <c r="W83" s="457"/>
      <c r="X83" s="457"/>
      <c r="Y83" s="457"/>
      <c r="Z83" s="457"/>
      <c r="AA83" s="457"/>
      <c r="AB83" s="457"/>
      <c r="AC83" s="457"/>
      <c r="AD83" s="457"/>
      <c r="AE83" s="458">
        <f>SUM(K83:AD83)</f>
        <v>0</v>
      </c>
      <c r="AF83" s="458"/>
      <c r="AG83" s="458"/>
      <c r="AH83" s="458"/>
      <c r="AI83" s="458"/>
      <c r="AJ83" s="147"/>
      <c r="AM83" s="242" t="s">
        <v>138</v>
      </c>
      <c r="AN83" s="217"/>
      <c r="AO83" s="217"/>
      <c r="AP83" s="217"/>
      <c r="AQ83" s="217"/>
      <c r="AR83" s="217"/>
      <c r="AS83" s="217"/>
      <c r="AT83" s="217"/>
      <c r="AU83" s="459"/>
      <c r="AV83" s="459"/>
      <c r="AW83" s="459"/>
      <c r="AX83" s="459"/>
      <c r="AY83" s="459"/>
      <c r="AZ83" s="459"/>
      <c r="BA83" s="459"/>
      <c r="BB83" s="459"/>
      <c r="BC83" s="459"/>
      <c r="BD83" s="459"/>
      <c r="BE83" s="459"/>
      <c r="BF83" s="459"/>
      <c r="BG83" s="459"/>
      <c r="BH83" s="459"/>
      <c r="BI83" s="459"/>
      <c r="BJ83" s="459"/>
      <c r="BK83" s="459"/>
      <c r="BL83" s="459"/>
      <c r="BM83" s="459"/>
      <c r="BN83" s="459"/>
      <c r="BO83" s="460">
        <f>SUM(AU83:BN83)</f>
        <v>0</v>
      </c>
      <c r="BP83" s="460"/>
      <c r="BQ83" s="460"/>
      <c r="BR83" s="460"/>
      <c r="BS83" s="460"/>
      <c r="BT83" s="246"/>
    </row>
    <row r="84" spans="3:72" ht="18" customHeight="1">
      <c r="C84" s="236" t="s">
        <v>139</v>
      </c>
      <c r="D84" s="217"/>
      <c r="E84" s="217"/>
      <c r="F84" s="217"/>
      <c r="G84" s="217"/>
      <c r="H84" s="217"/>
      <c r="I84" s="217"/>
      <c r="J84" s="217"/>
      <c r="K84" s="455">
        <f>SUM(K85:O88)</f>
        <v>0</v>
      </c>
      <c r="L84" s="455"/>
      <c r="M84" s="455"/>
      <c r="N84" s="455"/>
      <c r="O84" s="455"/>
      <c r="P84" s="455">
        <f>SUM(P85:T88)</f>
        <v>0</v>
      </c>
      <c r="Q84" s="455"/>
      <c r="R84" s="455"/>
      <c r="S84" s="455"/>
      <c r="T84" s="455"/>
      <c r="U84" s="455">
        <f>SUM(U85:Y88)</f>
        <v>0</v>
      </c>
      <c r="V84" s="455"/>
      <c r="W84" s="455"/>
      <c r="X84" s="455"/>
      <c r="Y84" s="455"/>
      <c r="Z84" s="455">
        <f>SUM(Z85:AD88)</f>
        <v>0</v>
      </c>
      <c r="AA84" s="455"/>
      <c r="AB84" s="455"/>
      <c r="AC84" s="455"/>
      <c r="AD84" s="455"/>
      <c r="AE84" s="455">
        <f>SUM(AE85:AI88)</f>
        <v>0</v>
      </c>
      <c r="AF84" s="455"/>
      <c r="AG84" s="455"/>
      <c r="AH84" s="455"/>
      <c r="AI84" s="455"/>
      <c r="AJ84" s="147"/>
      <c r="AM84" s="236" t="s">
        <v>140</v>
      </c>
      <c r="AN84" s="217"/>
      <c r="AO84" s="217"/>
      <c r="AP84" s="217"/>
      <c r="AQ84" s="217"/>
      <c r="AR84" s="217"/>
      <c r="AS84" s="217"/>
      <c r="AT84" s="217"/>
      <c r="AU84" s="456">
        <f>SUM(AU85:AY87)</f>
        <v>0</v>
      </c>
      <c r="AV84" s="456"/>
      <c r="AW84" s="456"/>
      <c r="AX84" s="456"/>
      <c r="AY84" s="456"/>
      <c r="AZ84" s="456">
        <f>SUM(AZ85:BD87)</f>
        <v>0</v>
      </c>
      <c r="BA84" s="456"/>
      <c r="BB84" s="456"/>
      <c r="BC84" s="456"/>
      <c r="BD84" s="456"/>
      <c r="BE84" s="456">
        <f>SUM(BE85:BI87)</f>
        <v>0</v>
      </c>
      <c r="BF84" s="456"/>
      <c r="BG84" s="456"/>
      <c r="BH84" s="456"/>
      <c r="BI84" s="456"/>
      <c r="BJ84" s="456">
        <f>SUM(BJ85:BN87)</f>
        <v>0</v>
      </c>
      <c r="BK84" s="456"/>
      <c r="BL84" s="456"/>
      <c r="BM84" s="456"/>
      <c r="BN84" s="456"/>
      <c r="BO84" s="456">
        <f>SUM(BO85:BS87)</f>
        <v>0</v>
      </c>
      <c r="BP84" s="456"/>
      <c r="BQ84" s="456"/>
      <c r="BR84" s="456"/>
      <c r="BS84" s="456"/>
      <c r="BT84" s="241"/>
    </row>
    <row r="85" spans="3:72" ht="18" customHeight="1" hidden="1">
      <c r="C85" s="242" t="s">
        <v>141</v>
      </c>
      <c r="D85" s="217"/>
      <c r="E85" s="217"/>
      <c r="F85" s="217"/>
      <c r="G85" s="217"/>
      <c r="H85" s="217"/>
      <c r="I85" s="217"/>
      <c r="J85" s="217"/>
      <c r="K85" s="457"/>
      <c r="L85" s="457"/>
      <c r="M85" s="457"/>
      <c r="N85" s="457"/>
      <c r="O85" s="457"/>
      <c r="P85" s="457"/>
      <c r="Q85" s="457"/>
      <c r="R85" s="457"/>
      <c r="S85" s="457"/>
      <c r="T85" s="457"/>
      <c r="U85" s="457"/>
      <c r="V85" s="457"/>
      <c r="W85" s="457"/>
      <c r="X85" s="457"/>
      <c r="Y85" s="457"/>
      <c r="Z85" s="457"/>
      <c r="AA85" s="457"/>
      <c r="AB85" s="457"/>
      <c r="AC85" s="457"/>
      <c r="AD85" s="457"/>
      <c r="AE85" s="458">
        <f>SUM(K85:AD85)</f>
        <v>0</v>
      </c>
      <c r="AF85" s="458"/>
      <c r="AG85" s="458"/>
      <c r="AH85" s="458"/>
      <c r="AI85" s="458"/>
      <c r="AJ85" s="147"/>
      <c r="AM85" s="242" t="s">
        <v>142</v>
      </c>
      <c r="AN85" s="217"/>
      <c r="AO85" s="217"/>
      <c r="AP85" s="217"/>
      <c r="AQ85" s="217"/>
      <c r="AR85" s="217"/>
      <c r="AS85" s="217"/>
      <c r="AT85" s="217"/>
      <c r="AU85" s="459"/>
      <c r="AV85" s="459"/>
      <c r="AW85" s="459"/>
      <c r="AX85" s="459"/>
      <c r="AY85" s="459"/>
      <c r="AZ85" s="459"/>
      <c r="BA85" s="459"/>
      <c r="BB85" s="459"/>
      <c r="BC85" s="459"/>
      <c r="BD85" s="459"/>
      <c r="BE85" s="459"/>
      <c r="BF85" s="459"/>
      <c r="BG85" s="459"/>
      <c r="BH85" s="459"/>
      <c r="BI85" s="459"/>
      <c r="BJ85" s="459"/>
      <c r="BK85" s="459"/>
      <c r="BL85" s="459"/>
      <c r="BM85" s="459"/>
      <c r="BN85" s="459"/>
      <c r="BO85" s="460">
        <f>SUM(AU85:BN85)</f>
        <v>0</v>
      </c>
      <c r="BP85" s="460"/>
      <c r="BQ85" s="460"/>
      <c r="BR85" s="460"/>
      <c r="BS85" s="460"/>
      <c r="BT85" s="246"/>
    </row>
    <row r="86" spans="3:72" ht="18" customHeight="1" hidden="1">
      <c r="C86" s="242"/>
      <c r="D86" s="217"/>
      <c r="E86" s="217"/>
      <c r="F86" s="217"/>
      <c r="G86" s="217"/>
      <c r="H86" s="217"/>
      <c r="I86" s="217"/>
      <c r="J86" s="217"/>
      <c r="K86" s="243"/>
      <c r="L86" s="243"/>
      <c r="M86" s="243"/>
      <c r="N86" s="243"/>
      <c r="O86" s="243"/>
      <c r="P86" s="243"/>
      <c r="Q86" s="243"/>
      <c r="R86" s="243"/>
      <c r="S86" s="243"/>
      <c r="T86" s="243"/>
      <c r="U86" s="243"/>
      <c r="V86" s="243"/>
      <c r="W86" s="243"/>
      <c r="X86" s="243"/>
      <c r="Y86" s="243"/>
      <c r="Z86" s="243"/>
      <c r="AA86" s="243"/>
      <c r="AB86" s="243"/>
      <c r="AC86" s="243"/>
      <c r="AD86" s="243"/>
      <c r="AE86" s="244"/>
      <c r="AF86" s="244"/>
      <c r="AG86" s="244"/>
      <c r="AH86" s="244"/>
      <c r="AI86" s="244"/>
      <c r="AJ86" s="147"/>
      <c r="AM86" s="242"/>
      <c r="AN86" s="247" t="s">
        <v>143</v>
      </c>
      <c r="AO86" s="217"/>
      <c r="AP86" s="217"/>
      <c r="AQ86" s="217"/>
      <c r="AR86" s="217"/>
      <c r="AS86" s="217"/>
      <c r="AT86" s="217"/>
      <c r="AU86" s="245"/>
      <c r="AV86" s="245"/>
      <c r="AW86" s="245"/>
      <c r="AX86" s="245"/>
      <c r="AY86" s="245"/>
      <c r="AZ86" s="245"/>
      <c r="BA86" s="245"/>
      <c r="BB86" s="245"/>
      <c r="BC86" s="245"/>
      <c r="BD86" s="245"/>
      <c r="BE86" s="245"/>
      <c r="BF86" s="245"/>
      <c r="BG86" s="245"/>
      <c r="BH86" s="245"/>
      <c r="BI86" s="245"/>
      <c r="BJ86" s="245"/>
      <c r="BK86" s="245"/>
      <c r="BL86" s="245"/>
      <c r="BM86" s="245"/>
      <c r="BN86" s="245"/>
      <c r="BO86" s="246"/>
      <c r="BP86" s="246"/>
      <c r="BQ86" s="246"/>
      <c r="BR86" s="246"/>
      <c r="BS86" s="246"/>
      <c r="BT86" s="246"/>
    </row>
    <row r="87" spans="3:72" ht="18" customHeight="1">
      <c r="C87" s="242" t="s">
        <v>144</v>
      </c>
      <c r="D87" s="217"/>
      <c r="E87" s="217"/>
      <c r="F87" s="217"/>
      <c r="G87" s="217"/>
      <c r="H87" s="217"/>
      <c r="I87" s="217"/>
      <c r="J87" s="217"/>
      <c r="K87" s="457">
        <v>0</v>
      </c>
      <c r="L87" s="457"/>
      <c r="M87" s="457"/>
      <c r="N87" s="457"/>
      <c r="O87" s="457"/>
      <c r="P87" s="458"/>
      <c r="Q87" s="458"/>
      <c r="R87" s="458"/>
      <c r="S87" s="458"/>
      <c r="T87" s="458"/>
      <c r="U87" s="457"/>
      <c r="V87" s="457"/>
      <c r="W87" s="457"/>
      <c r="X87" s="457"/>
      <c r="Y87" s="457"/>
      <c r="Z87" s="457"/>
      <c r="AA87" s="457"/>
      <c r="AB87" s="457"/>
      <c r="AC87" s="457"/>
      <c r="AD87" s="457"/>
      <c r="AE87" s="458">
        <f>SUM(K87:AD87)</f>
        <v>0</v>
      </c>
      <c r="AF87" s="458"/>
      <c r="AG87" s="458"/>
      <c r="AH87" s="458"/>
      <c r="AI87" s="458"/>
      <c r="AJ87" s="147"/>
      <c r="AM87" s="242" t="s">
        <v>145</v>
      </c>
      <c r="AN87" s="217"/>
      <c r="AO87" s="217"/>
      <c r="AP87" s="217"/>
      <c r="AQ87" s="217"/>
      <c r="AR87" s="217"/>
      <c r="AS87" s="217"/>
      <c r="AT87" s="217"/>
      <c r="AU87" s="459"/>
      <c r="AV87" s="459"/>
      <c r="AW87" s="459"/>
      <c r="AX87" s="459"/>
      <c r="AY87" s="459"/>
      <c r="AZ87" s="459"/>
      <c r="BA87" s="459"/>
      <c r="BB87" s="459"/>
      <c r="BC87" s="459"/>
      <c r="BD87" s="459"/>
      <c r="BE87" s="459"/>
      <c r="BF87" s="459"/>
      <c r="BG87" s="459"/>
      <c r="BH87" s="459"/>
      <c r="BI87" s="459"/>
      <c r="BJ87" s="459"/>
      <c r="BK87" s="459"/>
      <c r="BL87" s="459"/>
      <c r="BM87" s="459"/>
      <c r="BN87" s="459"/>
      <c r="BO87" s="460">
        <f>SUM(AU87:BN87)</f>
        <v>0</v>
      </c>
      <c r="BP87" s="460"/>
      <c r="BQ87" s="460"/>
      <c r="BR87" s="460"/>
      <c r="BS87" s="460"/>
      <c r="BT87" s="246"/>
    </row>
    <row r="88" spans="3:72" ht="18" customHeight="1">
      <c r="C88" s="242" t="s">
        <v>146</v>
      </c>
      <c r="D88" s="217"/>
      <c r="E88" s="217"/>
      <c r="F88" s="217"/>
      <c r="G88" s="217"/>
      <c r="H88" s="217"/>
      <c r="I88" s="217"/>
      <c r="J88" s="217"/>
      <c r="K88" s="457"/>
      <c r="L88" s="457"/>
      <c r="M88" s="457"/>
      <c r="N88" s="457"/>
      <c r="O88" s="457"/>
      <c r="P88" s="457"/>
      <c r="Q88" s="457"/>
      <c r="R88" s="457"/>
      <c r="S88" s="457"/>
      <c r="T88" s="457"/>
      <c r="U88" s="457"/>
      <c r="V88" s="457"/>
      <c r="W88" s="457"/>
      <c r="X88" s="457"/>
      <c r="Y88" s="457"/>
      <c r="Z88" s="457"/>
      <c r="AA88" s="457"/>
      <c r="AB88" s="457"/>
      <c r="AC88" s="457"/>
      <c r="AD88" s="457"/>
      <c r="AE88" s="458">
        <f>SUM(K88:AD88)</f>
        <v>0</v>
      </c>
      <c r="AF88" s="458"/>
      <c r="AG88" s="458"/>
      <c r="AH88" s="458"/>
      <c r="AI88" s="458"/>
      <c r="AJ88" s="147"/>
      <c r="AM88" s="248" t="s">
        <v>147</v>
      </c>
      <c r="AN88" s="217"/>
      <c r="AO88" s="217"/>
      <c r="AP88" s="217"/>
      <c r="AQ88" s="217"/>
      <c r="AR88" s="217"/>
      <c r="AS88" s="217"/>
      <c r="AT88" s="217"/>
      <c r="AU88" s="245"/>
      <c r="AV88" s="245"/>
      <c r="AW88" s="245"/>
      <c r="AX88" s="245"/>
      <c r="AY88" s="245"/>
      <c r="AZ88" s="245"/>
      <c r="BA88" s="245"/>
      <c r="BB88" s="245"/>
      <c r="BC88" s="245"/>
      <c r="BD88" s="245"/>
      <c r="BE88" s="245"/>
      <c r="BF88" s="245"/>
      <c r="BG88" s="245"/>
      <c r="BH88" s="245"/>
      <c r="BI88" s="245"/>
      <c r="BJ88" s="245"/>
      <c r="BK88" s="245"/>
      <c r="BL88" s="245"/>
      <c r="BM88" s="245"/>
      <c r="BN88" s="245"/>
      <c r="BO88" s="246"/>
      <c r="BP88" s="246"/>
      <c r="BQ88" s="246"/>
      <c r="BR88" s="246"/>
      <c r="BS88" s="246"/>
      <c r="BT88" s="246"/>
    </row>
    <row r="89" spans="3:74" ht="18" customHeight="1" thickBot="1">
      <c r="C89" s="249" t="s">
        <v>148</v>
      </c>
      <c r="D89" s="250"/>
      <c r="E89" s="250"/>
      <c r="F89" s="250"/>
      <c r="G89" s="250"/>
      <c r="H89" s="250"/>
      <c r="I89" s="250"/>
      <c r="J89" s="250"/>
      <c r="K89" s="462">
        <f>K78+K79-K84</f>
        <v>6812409247</v>
      </c>
      <c r="L89" s="462"/>
      <c r="M89" s="462"/>
      <c r="N89" s="462"/>
      <c r="O89" s="462"/>
      <c r="P89" s="462">
        <f>P78+P79-P84</f>
        <v>1412651755</v>
      </c>
      <c r="Q89" s="462"/>
      <c r="R89" s="462"/>
      <c r="S89" s="462"/>
      <c r="T89" s="462"/>
      <c r="U89" s="462">
        <f>U78+U79-U84</f>
        <v>0</v>
      </c>
      <c r="V89" s="462"/>
      <c r="W89" s="462"/>
      <c r="X89" s="462"/>
      <c r="Y89" s="462"/>
      <c r="Z89" s="462">
        <f>Z78+Z79-Z84</f>
        <v>35816000</v>
      </c>
      <c r="AA89" s="462"/>
      <c r="AB89" s="462"/>
      <c r="AC89" s="462"/>
      <c r="AD89" s="462"/>
      <c r="AE89" s="462">
        <f>AE78+AE79-AE84</f>
        <v>8260877002</v>
      </c>
      <c r="AF89" s="462"/>
      <c r="AG89" s="462"/>
      <c r="AH89" s="462"/>
      <c r="AI89" s="462"/>
      <c r="AJ89" s="147"/>
      <c r="AM89" s="236" t="s">
        <v>149</v>
      </c>
      <c r="AN89" s="217"/>
      <c r="AO89" s="217"/>
      <c r="AP89" s="217"/>
      <c r="AQ89" s="217"/>
      <c r="AR89" s="217"/>
      <c r="AS89" s="217"/>
      <c r="AT89" s="217"/>
      <c r="AU89" s="461">
        <f>AU78+AU79-AU84</f>
        <v>0</v>
      </c>
      <c r="AV89" s="461"/>
      <c r="AW89" s="461"/>
      <c r="AX89" s="461"/>
      <c r="AY89" s="461"/>
      <c r="AZ89" s="461">
        <f>AZ78+AZ79-AZ84</f>
        <v>0</v>
      </c>
      <c r="BA89" s="461"/>
      <c r="BB89" s="461"/>
      <c r="BC89" s="461"/>
      <c r="BD89" s="461"/>
      <c r="BE89" s="461">
        <f>BE78+BE79-BE84</f>
        <v>0</v>
      </c>
      <c r="BF89" s="461"/>
      <c r="BG89" s="461"/>
      <c r="BH89" s="461"/>
      <c r="BI89" s="461"/>
      <c r="BJ89" s="461">
        <f>BJ78+BJ79-BJ84</f>
        <v>0</v>
      </c>
      <c r="BK89" s="461"/>
      <c r="BL89" s="461"/>
      <c r="BM89" s="461"/>
      <c r="BN89" s="461"/>
      <c r="BO89" s="461">
        <f>BO78+BO79-BO84</f>
        <v>0</v>
      </c>
      <c r="BP89" s="461"/>
      <c r="BQ89" s="461"/>
      <c r="BR89" s="461"/>
      <c r="BS89" s="461"/>
      <c r="BT89" s="251"/>
      <c r="BU89" s="239">
        <f>'[1]Tổng hợp'!C82-AE89</f>
        <v>-245322692</v>
      </c>
      <c r="BV89" s="239"/>
    </row>
    <row r="90" spans="3:72" ht="18" customHeight="1" hidden="1">
      <c r="C90" s="252"/>
      <c r="D90" s="227"/>
      <c r="E90" s="227"/>
      <c r="F90" s="227"/>
      <c r="G90" s="227"/>
      <c r="H90" s="227"/>
      <c r="I90" s="227"/>
      <c r="J90" s="227"/>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147"/>
      <c r="AM90" s="236"/>
      <c r="AN90" s="217"/>
      <c r="AO90" s="217"/>
      <c r="AP90" s="217"/>
      <c r="AQ90" s="217"/>
      <c r="AR90" s="217"/>
      <c r="AS90" s="217"/>
      <c r="AT90" s="217"/>
      <c r="AU90" s="251"/>
      <c r="AV90" s="251"/>
      <c r="AW90" s="251"/>
      <c r="AX90" s="251"/>
      <c r="AY90" s="251"/>
      <c r="AZ90" s="251"/>
      <c r="BA90" s="251"/>
      <c r="BB90" s="251"/>
      <c r="BC90" s="251"/>
      <c r="BD90" s="251"/>
      <c r="BE90" s="251"/>
      <c r="BF90" s="251"/>
      <c r="BG90" s="251"/>
      <c r="BH90" s="251"/>
      <c r="BI90" s="251"/>
      <c r="BJ90" s="251"/>
      <c r="BK90" s="251"/>
      <c r="BL90" s="251"/>
      <c r="BM90" s="251"/>
      <c r="BN90" s="251"/>
      <c r="BO90" s="251"/>
      <c r="BP90" s="251"/>
      <c r="BQ90" s="251"/>
      <c r="BR90" s="251"/>
      <c r="BS90" s="251"/>
      <c r="BT90" s="251"/>
    </row>
    <row r="91" spans="3:72" ht="18" customHeight="1" hidden="1">
      <c r="C91" s="252"/>
      <c r="D91" s="227"/>
      <c r="E91" s="227"/>
      <c r="F91" s="227"/>
      <c r="G91" s="227"/>
      <c r="H91" s="227"/>
      <c r="I91" s="227"/>
      <c r="J91" s="227"/>
      <c r="K91" s="253"/>
      <c r="L91" s="444" t="s">
        <v>111</v>
      </c>
      <c r="M91" s="444"/>
      <c r="N91" s="444"/>
      <c r="O91" s="444"/>
      <c r="P91" s="444"/>
      <c r="Q91" s="444" t="s">
        <v>112</v>
      </c>
      <c r="R91" s="444"/>
      <c r="S91" s="444"/>
      <c r="T91" s="444"/>
      <c r="U91" s="444"/>
      <c r="V91" s="444" t="s">
        <v>113</v>
      </c>
      <c r="W91" s="444"/>
      <c r="X91" s="444"/>
      <c r="Y91" s="444"/>
      <c r="Z91" s="444"/>
      <c r="AA91" s="444" t="s">
        <v>114</v>
      </c>
      <c r="AB91" s="444"/>
      <c r="AC91" s="444"/>
      <c r="AD91" s="444"/>
      <c r="AE91" s="444"/>
      <c r="AF91" s="446" t="s">
        <v>60</v>
      </c>
      <c r="AG91" s="446"/>
      <c r="AH91" s="446"/>
      <c r="AI91" s="446"/>
      <c r="AJ91" s="446"/>
      <c r="AM91" s="236"/>
      <c r="AN91" s="217"/>
      <c r="AO91" s="217"/>
      <c r="AP91" s="217"/>
      <c r="AQ91" s="217"/>
      <c r="AR91" s="217"/>
      <c r="AS91" s="217"/>
      <c r="AT91" s="217"/>
      <c r="AU91" s="251"/>
      <c r="AV91" s="251"/>
      <c r="AW91" s="251"/>
      <c r="AX91" s="251"/>
      <c r="AY91" s="251"/>
      <c r="AZ91" s="251"/>
      <c r="BA91" s="251"/>
      <c r="BB91" s="251"/>
      <c r="BC91" s="251"/>
      <c r="BD91" s="251"/>
      <c r="BE91" s="251"/>
      <c r="BF91" s="251"/>
      <c r="BG91" s="251"/>
      <c r="BH91" s="251"/>
      <c r="BI91" s="251"/>
      <c r="BJ91" s="251"/>
      <c r="BK91" s="251"/>
      <c r="BL91" s="251"/>
      <c r="BM91" s="251"/>
      <c r="BN91" s="251"/>
      <c r="BO91" s="251"/>
      <c r="BP91" s="251"/>
      <c r="BQ91" s="251"/>
      <c r="BR91" s="251"/>
      <c r="BS91" s="251"/>
      <c r="BT91" s="251"/>
    </row>
    <row r="92" spans="3:72" ht="18" customHeight="1" hidden="1">
      <c r="C92" s="252"/>
      <c r="D92" s="227"/>
      <c r="E92" s="227"/>
      <c r="F92" s="227"/>
      <c r="G92" s="227"/>
      <c r="H92" s="227"/>
      <c r="I92" s="227"/>
      <c r="J92" s="227"/>
      <c r="K92" s="253"/>
      <c r="L92" s="444" t="s">
        <v>119</v>
      </c>
      <c r="M92" s="444"/>
      <c r="N92" s="444"/>
      <c r="O92" s="444"/>
      <c r="P92" s="444"/>
      <c r="Q92" s="444" t="s">
        <v>120</v>
      </c>
      <c r="R92" s="444"/>
      <c r="S92" s="444"/>
      <c r="T92" s="444"/>
      <c r="U92" s="444"/>
      <c r="V92" s="444" t="s">
        <v>121</v>
      </c>
      <c r="W92" s="444"/>
      <c r="X92" s="444"/>
      <c r="Y92" s="444"/>
      <c r="Z92" s="444"/>
      <c r="AA92" s="444" t="s">
        <v>122</v>
      </c>
      <c r="AB92" s="444"/>
      <c r="AC92" s="444"/>
      <c r="AD92" s="444"/>
      <c r="AE92" s="444"/>
      <c r="AF92" s="446"/>
      <c r="AG92" s="446"/>
      <c r="AH92" s="446"/>
      <c r="AI92" s="446"/>
      <c r="AJ92" s="446"/>
      <c r="AM92" s="236"/>
      <c r="AN92" s="217"/>
      <c r="AO92" s="217"/>
      <c r="AP92" s="217"/>
      <c r="AQ92" s="217"/>
      <c r="AR92" s="217"/>
      <c r="AS92" s="217"/>
      <c r="AT92" s="217"/>
      <c r="AU92" s="251"/>
      <c r="AV92" s="251"/>
      <c r="AW92" s="251"/>
      <c r="AX92" s="251"/>
      <c r="AY92" s="251"/>
      <c r="AZ92" s="251"/>
      <c r="BA92" s="251"/>
      <c r="BB92" s="251"/>
      <c r="BC92" s="251"/>
      <c r="BD92" s="251"/>
      <c r="BE92" s="251"/>
      <c r="BF92" s="251"/>
      <c r="BG92" s="251"/>
      <c r="BH92" s="251"/>
      <c r="BI92" s="251"/>
      <c r="BJ92" s="251"/>
      <c r="BK92" s="251"/>
      <c r="BL92" s="251"/>
      <c r="BM92" s="251"/>
      <c r="BN92" s="251"/>
      <c r="BO92" s="251"/>
      <c r="BP92" s="251"/>
      <c r="BQ92" s="251"/>
      <c r="BR92" s="251"/>
      <c r="BS92" s="251"/>
      <c r="BT92" s="251"/>
    </row>
    <row r="93" spans="1:75" s="263" customFormat="1" ht="18" customHeight="1" thickTop="1">
      <c r="A93" s="254"/>
      <c r="B93" s="254"/>
      <c r="C93" s="255" t="s">
        <v>150</v>
      </c>
      <c r="D93" s="256"/>
      <c r="E93" s="256"/>
      <c r="F93" s="256"/>
      <c r="G93" s="256"/>
      <c r="H93" s="256"/>
      <c r="I93" s="256"/>
      <c r="J93" s="256"/>
      <c r="K93" s="257"/>
      <c r="L93" s="257"/>
      <c r="M93" s="257"/>
      <c r="N93" s="257"/>
      <c r="O93" s="257"/>
      <c r="P93" s="464"/>
      <c r="Q93" s="464"/>
      <c r="R93" s="464"/>
      <c r="S93" s="464"/>
      <c r="T93" s="464"/>
      <c r="U93" s="464"/>
      <c r="V93" s="464"/>
      <c r="W93" s="464"/>
      <c r="X93" s="464"/>
      <c r="Y93" s="464"/>
      <c r="Z93" s="464"/>
      <c r="AA93" s="464"/>
      <c r="AB93" s="464"/>
      <c r="AC93" s="464"/>
      <c r="AD93" s="464"/>
      <c r="AE93" s="465"/>
      <c r="AF93" s="465"/>
      <c r="AG93" s="465"/>
      <c r="AH93" s="465"/>
      <c r="AI93" s="465"/>
      <c r="AJ93" s="258"/>
      <c r="AK93" s="254"/>
      <c r="AL93" s="254"/>
      <c r="AM93" s="255" t="s">
        <v>151</v>
      </c>
      <c r="AN93" s="256"/>
      <c r="AO93" s="256"/>
      <c r="AP93" s="256"/>
      <c r="AQ93" s="256"/>
      <c r="AR93" s="256"/>
      <c r="AS93" s="256"/>
      <c r="AT93" s="256"/>
      <c r="AU93" s="259"/>
      <c r="AV93" s="259"/>
      <c r="AW93" s="259"/>
      <c r="AX93" s="259"/>
      <c r="AY93" s="259"/>
      <c r="AZ93" s="466"/>
      <c r="BA93" s="466"/>
      <c r="BB93" s="466"/>
      <c r="BC93" s="466"/>
      <c r="BD93" s="466"/>
      <c r="BE93" s="466"/>
      <c r="BF93" s="466"/>
      <c r="BG93" s="466"/>
      <c r="BH93" s="466"/>
      <c r="BI93" s="466"/>
      <c r="BJ93" s="466"/>
      <c r="BK93" s="466"/>
      <c r="BL93" s="466"/>
      <c r="BM93" s="466"/>
      <c r="BN93" s="466"/>
      <c r="BO93" s="467"/>
      <c r="BP93" s="467"/>
      <c r="BQ93" s="467"/>
      <c r="BR93" s="467"/>
      <c r="BS93" s="467"/>
      <c r="BT93" s="260"/>
      <c r="BU93" s="261"/>
      <c r="BV93" s="261"/>
      <c r="BW93" s="262"/>
    </row>
    <row r="94" spans="3:72" ht="18" customHeight="1">
      <c r="C94" s="264" t="s">
        <v>127</v>
      </c>
      <c r="D94" s="227"/>
      <c r="E94" s="227"/>
      <c r="F94" s="227"/>
      <c r="G94" s="227"/>
      <c r="H94" s="227"/>
      <c r="I94" s="227"/>
      <c r="J94" s="227"/>
      <c r="K94" s="450">
        <v>2697559601</v>
      </c>
      <c r="L94" s="450"/>
      <c r="M94" s="450"/>
      <c r="N94" s="450"/>
      <c r="O94" s="450"/>
      <c r="P94" s="450">
        <v>809239542</v>
      </c>
      <c r="Q94" s="450"/>
      <c r="R94" s="450"/>
      <c r="S94" s="450"/>
      <c r="T94" s="450"/>
      <c r="U94" s="450"/>
      <c r="V94" s="450"/>
      <c r="W94" s="450"/>
      <c r="X94" s="450"/>
      <c r="Y94" s="450"/>
      <c r="Z94" s="450">
        <v>35816000</v>
      </c>
      <c r="AA94" s="450"/>
      <c r="AB94" s="450"/>
      <c r="AC94" s="450"/>
      <c r="AD94" s="450"/>
      <c r="AE94" s="452">
        <f>SUM(K94:AD94)</f>
        <v>3542615143</v>
      </c>
      <c r="AF94" s="452"/>
      <c r="AG94" s="452"/>
      <c r="AH94" s="452"/>
      <c r="AI94" s="452"/>
      <c r="AJ94" s="147"/>
      <c r="AM94" s="265" t="s">
        <v>128</v>
      </c>
      <c r="AN94" s="217"/>
      <c r="AO94" s="217"/>
      <c r="AP94" s="217"/>
      <c r="AQ94" s="217"/>
      <c r="AR94" s="217"/>
      <c r="AS94" s="217"/>
      <c r="AT94" s="217"/>
      <c r="AU94" s="463"/>
      <c r="AV94" s="463"/>
      <c r="AW94" s="463"/>
      <c r="AX94" s="463"/>
      <c r="AY94" s="463"/>
      <c r="AZ94" s="463"/>
      <c r="BA94" s="463"/>
      <c r="BB94" s="463"/>
      <c r="BC94" s="463"/>
      <c r="BD94" s="463"/>
      <c r="BE94" s="463"/>
      <c r="BF94" s="463"/>
      <c r="BG94" s="463"/>
      <c r="BH94" s="463"/>
      <c r="BI94" s="463"/>
      <c r="BJ94" s="463"/>
      <c r="BK94" s="463"/>
      <c r="BL94" s="463"/>
      <c r="BM94" s="463"/>
      <c r="BN94" s="463"/>
      <c r="BO94" s="454">
        <f>SUM(AT94:BN94)</f>
        <v>0</v>
      </c>
      <c r="BP94" s="454"/>
      <c r="BQ94" s="454"/>
      <c r="BR94" s="454"/>
      <c r="BS94" s="454"/>
      <c r="BT94" s="238"/>
    </row>
    <row r="95" spans="3:72" ht="18" customHeight="1">
      <c r="C95" s="264" t="s">
        <v>129</v>
      </c>
      <c r="D95" s="227"/>
      <c r="E95" s="227"/>
      <c r="F95" s="227"/>
      <c r="G95" s="227"/>
      <c r="H95" s="227"/>
      <c r="I95" s="227"/>
      <c r="J95" s="227"/>
      <c r="K95" s="455">
        <f>SUM(K96:O98)</f>
        <v>190205145</v>
      </c>
      <c r="L95" s="455"/>
      <c r="M95" s="455"/>
      <c r="N95" s="455"/>
      <c r="O95" s="455"/>
      <c r="P95" s="455">
        <f>SUM(P96:T98)</f>
        <v>21774999</v>
      </c>
      <c r="Q95" s="455"/>
      <c r="R95" s="455"/>
      <c r="S95" s="455"/>
      <c r="T95" s="455"/>
      <c r="U95" s="455">
        <f>SUM(U96:Y98)</f>
        <v>0</v>
      </c>
      <c r="V95" s="455"/>
      <c r="W95" s="455"/>
      <c r="X95" s="455"/>
      <c r="Y95" s="455"/>
      <c r="Z95" s="455">
        <f>SUM(Z96:AD98)</f>
        <v>0</v>
      </c>
      <c r="AA95" s="455"/>
      <c r="AB95" s="455"/>
      <c r="AC95" s="455"/>
      <c r="AD95" s="455"/>
      <c r="AE95" s="455">
        <f>SUM(AE96:AI98)</f>
        <v>211980144</v>
      </c>
      <c r="AF95" s="455"/>
      <c r="AG95" s="455"/>
      <c r="AH95" s="455"/>
      <c r="AI95" s="455"/>
      <c r="AJ95" s="147"/>
      <c r="AM95" s="236" t="s">
        <v>130</v>
      </c>
      <c r="AN95" s="217"/>
      <c r="AO95" s="217"/>
      <c r="AP95" s="217"/>
      <c r="AQ95" s="217"/>
      <c r="AR95" s="217"/>
      <c r="AS95" s="217"/>
      <c r="AT95" s="217"/>
      <c r="AU95" s="456"/>
      <c r="AV95" s="456"/>
      <c r="AW95" s="456"/>
      <c r="AX95" s="456"/>
      <c r="AY95" s="456"/>
      <c r="AZ95" s="456"/>
      <c r="BA95" s="456"/>
      <c r="BB95" s="456"/>
      <c r="BC95" s="456"/>
      <c r="BD95" s="456"/>
      <c r="BE95" s="456"/>
      <c r="BF95" s="456"/>
      <c r="BG95" s="456"/>
      <c r="BH95" s="456"/>
      <c r="BI95" s="456"/>
      <c r="BJ95" s="456"/>
      <c r="BK95" s="456"/>
      <c r="BL95" s="456"/>
      <c r="BM95" s="456"/>
      <c r="BN95" s="456"/>
      <c r="BO95" s="454">
        <f>SUM(AT95:BN95)</f>
        <v>0</v>
      </c>
      <c r="BP95" s="454"/>
      <c r="BQ95" s="454"/>
      <c r="BR95" s="454"/>
      <c r="BS95" s="454"/>
      <c r="BT95" s="238"/>
    </row>
    <row r="96" spans="3:73" ht="18" customHeight="1">
      <c r="C96" s="242" t="s">
        <v>152</v>
      </c>
      <c r="D96" s="227"/>
      <c r="E96" s="227"/>
      <c r="F96" s="227"/>
      <c r="G96" s="227"/>
      <c r="H96" s="227"/>
      <c r="I96" s="227"/>
      <c r="J96" s="227"/>
      <c r="K96" s="457">
        <v>190205145</v>
      </c>
      <c r="L96" s="457"/>
      <c r="M96" s="457"/>
      <c r="N96" s="457"/>
      <c r="O96" s="457"/>
      <c r="P96" s="457">
        <f>20250000+1524999</f>
        <v>21774999</v>
      </c>
      <c r="Q96" s="457"/>
      <c r="R96" s="457"/>
      <c r="S96" s="457"/>
      <c r="T96" s="457"/>
      <c r="U96" s="457"/>
      <c r="V96" s="457"/>
      <c r="W96" s="457"/>
      <c r="X96" s="457"/>
      <c r="Y96" s="457"/>
      <c r="Z96" s="457"/>
      <c r="AA96" s="457"/>
      <c r="AB96" s="457"/>
      <c r="AC96" s="457"/>
      <c r="AD96" s="457"/>
      <c r="AE96" s="458">
        <f>SUM(K96:AD96)</f>
        <v>211980144</v>
      </c>
      <c r="AF96" s="458"/>
      <c r="AG96" s="458"/>
      <c r="AH96" s="458"/>
      <c r="AI96" s="458"/>
      <c r="AJ96" s="147"/>
      <c r="AM96" s="266" t="s">
        <v>153</v>
      </c>
      <c r="AN96" s="217"/>
      <c r="AO96" s="217"/>
      <c r="AP96" s="217"/>
      <c r="AQ96" s="217"/>
      <c r="AR96" s="217"/>
      <c r="AS96" s="217"/>
      <c r="AT96" s="217"/>
      <c r="AU96" s="241"/>
      <c r="AV96" s="241"/>
      <c r="AW96" s="241"/>
      <c r="AX96" s="241"/>
      <c r="AY96" s="241"/>
      <c r="AZ96" s="241"/>
      <c r="BA96" s="241"/>
      <c r="BB96" s="241"/>
      <c r="BC96" s="241"/>
      <c r="BD96" s="241"/>
      <c r="BE96" s="241"/>
      <c r="BF96" s="241"/>
      <c r="BG96" s="241"/>
      <c r="BH96" s="241"/>
      <c r="BI96" s="241"/>
      <c r="BJ96" s="241"/>
      <c r="BK96" s="241"/>
      <c r="BL96" s="241"/>
      <c r="BM96" s="241"/>
      <c r="BN96" s="241"/>
      <c r="BO96" s="238"/>
      <c r="BP96" s="238"/>
      <c r="BQ96" s="238"/>
      <c r="BR96" s="238"/>
      <c r="BS96" s="238"/>
      <c r="BT96" s="238"/>
      <c r="BU96" s="267"/>
    </row>
    <row r="97" spans="3:72" ht="18" customHeight="1" hidden="1">
      <c r="C97" s="242"/>
      <c r="D97" s="227"/>
      <c r="E97" s="227"/>
      <c r="F97" s="227"/>
      <c r="G97" s="227"/>
      <c r="H97" s="227"/>
      <c r="I97" s="227"/>
      <c r="J97" s="227"/>
      <c r="K97" s="243"/>
      <c r="L97" s="243"/>
      <c r="M97" s="243"/>
      <c r="N97" s="243"/>
      <c r="O97" s="243"/>
      <c r="P97" s="243"/>
      <c r="Q97" s="243"/>
      <c r="R97" s="243"/>
      <c r="S97" s="243"/>
      <c r="T97" s="243"/>
      <c r="U97" s="243"/>
      <c r="V97" s="243"/>
      <c r="W97" s="243"/>
      <c r="X97" s="243"/>
      <c r="Y97" s="243"/>
      <c r="Z97" s="243"/>
      <c r="AA97" s="243"/>
      <c r="AB97" s="243"/>
      <c r="AC97" s="243"/>
      <c r="AD97" s="243"/>
      <c r="AE97" s="244"/>
      <c r="AF97" s="244"/>
      <c r="AG97" s="244"/>
      <c r="AH97" s="244"/>
      <c r="AI97" s="244"/>
      <c r="AJ97" s="147"/>
      <c r="AM97" s="266"/>
      <c r="AN97" s="268" t="s">
        <v>154</v>
      </c>
      <c r="AO97" s="217"/>
      <c r="AP97" s="217"/>
      <c r="AQ97" s="217"/>
      <c r="AR97" s="217"/>
      <c r="AS97" s="217"/>
      <c r="AT97" s="217"/>
      <c r="AU97" s="241"/>
      <c r="AV97" s="241"/>
      <c r="AW97" s="241"/>
      <c r="AX97" s="241"/>
      <c r="AY97" s="241"/>
      <c r="AZ97" s="241"/>
      <c r="BA97" s="241"/>
      <c r="BB97" s="241"/>
      <c r="BC97" s="241"/>
      <c r="BD97" s="241"/>
      <c r="BE97" s="241"/>
      <c r="BF97" s="241"/>
      <c r="BG97" s="241"/>
      <c r="BH97" s="241"/>
      <c r="BI97" s="241"/>
      <c r="BJ97" s="241"/>
      <c r="BK97" s="241"/>
      <c r="BL97" s="241"/>
      <c r="BM97" s="241"/>
      <c r="BN97" s="241"/>
      <c r="BO97" s="238"/>
      <c r="BP97" s="238"/>
      <c r="BQ97" s="238"/>
      <c r="BR97" s="238"/>
      <c r="BS97" s="238"/>
      <c r="BT97" s="238"/>
    </row>
    <row r="98" spans="3:72" ht="18" customHeight="1">
      <c r="C98" s="242" t="s">
        <v>137</v>
      </c>
      <c r="D98" s="227"/>
      <c r="E98" s="227"/>
      <c r="F98" s="227"/>
      <c r="G98" s="227"/>
      <c r="H98" s="227"/>
      <c r="I98" s="227"/>
      <c r="J98" s="227"/>
      <c r="K98" s="457"/>
      <c r="L98" s="457"/>
      <c r="M98" s="457"/>
      <c r="N98" s="457"/>
      <c r="O98" s="457"/>
      <c r="P98" s="457"/>
      <c r="Q98" s="457"/>
      <c r="R98" s="457"/>
      <c r="S98" s="457"/>
      <c r="T98" s="457"/>
      <c r="U98" s="457"/>
      <c r="V98" s="457"/>
      <c r="W98" s="457"/>
      <c r="X98" s="457"/>
      <c r="Y98" s="457"/>
      <c r="Z98" s="457"/>
      <c r="AA98" s="457"/>
      <c r="AB98" s="457"/>
      <c r="AC98" s="457"/>
      <c r="AD98" s="457"/>
      <c r="AE98" s="458">
        <f>SUM(K98:AD98)</f>
        <v>0</v>
      </c>
      <c r="AF98" s="458"/>
      <c r="AG98" s="458"/>
      <c r="AH98" s="458"/>
      <c r="AI98" s="458"/>
      <c r="AJ98" s="147"/>
      <c r="AM98" s="269" t="s">
        <v>155</v>
      </c>
      <c r="AN98" s="189"/>
      <c r="AO98" s="217"/>
      <c r="AP98" s="217"/>
      <c r="AQ98" s="217"/>
      <c r="AR98" s="217"/>
      <c r="AS98" s="217"/>
      <c r="AT98" s="217"/>
      <c r="AU98" s="241"/>
      <c r="AV98" s="241"/>
      <c r="AW98" s="241"/>
      <c r="AX98" s="241"/>
      <c r="AY98" s="241"/>
      <c r="AZ98" s="241"/>
      <c r="BA98" s="241"/>
      <c r="BB98" s="241"/>
      <c r="BC98" s="241"/>
      <c r="BD98" s="241"/>
      <c r="BE98" s="241"/>
      <c r="BF98" s="241"/>
      <c r="BG98" s="241"/>
      <c r="BH98" s="241"/>
      <c r="BI98" s="241"/>
      <c r="BJ98" s="241"/>
      <c r="BK98" s="241"/>
      <c r="BL98" s="241"/>
      <c r="BM98" s="241"/>
      <c r="BN98" s="241"/>
      <c r="BO98" s="238"/>
      <c r="BP98" s="238"/>
      <c r="BQ98" s="238"/>
      <c r="BR98" s="238"/>
      <c r="BS98" s="238"/>
      <c r="BT98" s="238"/>
    </row>
    <row r="99" spans="3:72" ht="18" customHeight="1">
      <c r="C99" s="264" t="s">
        <v>139</v>
      </c>
      <c r="D99" s="227"/>
      <c r="E99" s="227"/>
      <c r="F99" s="227"/>
      <c r="G99" s="227"/>
      <c r="H99" s="227"/>
      <c r="I99" s="227"/>
      <c r="J99" s="227"/>
      <c r="K99" s="455">
        <f>SUM(K100:O103)</f>
        <v>0</v>
      </c>
      <c r="L99" s="455"/>
      <c r="M99" s="455"/>
      <c r="N99" s="455"/>
      <c r="O99" s="455"/>
      <c r="P99" s="455">
        <f>SUM(P100:T103)</f>
        <v>0</v>
      </c>
      <c r="Q99" s="455"/>
      <c r="R99" s="455"/>
      <c r="S99" s="455"/>
      <c r="T99" s="455"/>
      <c r="U99" s="455">
        <f>SUM(U100:Y103)</f>
        <v>0</v>
      </c>
      <c r="V99" s="455"/>
      <c r="W99" s="455"/>
      <c r="X99" s="455"/>
      <c r="Y99" s="455"/>
      <c r="Z99" s="455">
        <f>SUM(Z100:AD103)</f>
        <v>0</v>
      </c>
      <c r="AA99" s="455"/>
      <c r="AB99" s="455"/>
      <c r="AC99" s="455"/>
      <c r="AD99" s="455"/>
      <c r="AE99" s="455">
        <f>SUM(AE100:AI103)</f>
        <v>0</v>
      </c>
      <c r="AF99" s="455"/>
      <c r="AG99" s="455"/>
      <c r="AH99" s="455"/>
      <c r="AI99" s="455"/>
      <c r="AJ99" s="147"/>
      <c r="AM99" s="265" t="s">
        <v>140</v>
      </c>
      <c r="AN99" s="217"/>
      <c r="AO99" s="217"/>
      <c r="AP99" s="217"/>
      <c r="AQ99" s="217"/>
      <c r="AR99" s="217"/>
      <c r="AS99" s="217"/>
      <c r="AT99" s="217"/>
      <c r="AU99" s="456">
        <f>SUBTOTAL(9,AU100:AY102)</f>
        <v>0</v>
      </c>
      <c r="AV99" s="456"/>
      <c r="AW99" s="456"/>
      <c r="AX99" s="456"/>
      <c r="AY99" s="456"/>
      <c r="AZ99" s="456">
        <f>SUBTOTAL(9,AZ100:BD102)</f>
        <v>0</v>
      </c>
      <c r="BA99" s="456"/>
      <c r="BB99" s="456"/>
      <c r="BC99" s="456"/>
      <c r="BD99" s="456"/>
      <c r="BE99" s="456">
        <f>SUBTOTAL(9,BE100:BI102)</f>
        <v>0</v>
      </c>
      <c r="BF99" s="456"/>
      <c r="BG99" s="456"/>
      <c r="BH99" s="456"/>
      <c r="BI99" s="456"/>
      <c r="BJ99" s="456">
        <f>SUBTOTAL(9,BJ100:BN102)</f>
        <v>0</v>
      </c>
      <c r="BK99" s="456"/>
      <c r="BL99" s="456"/>
      <c r="BM99" s="456"/>
      <c r="BN99" s="456"/>
      <c r="BO99" s="456">
        <f>SUBTOTAL(9,BO100:BS102)</f>
        <v>0</v>
      </c>
      <c r="BP99" s="456"/>
      <c r="BQ99" s="456"/>
      <c r="BR99" s="456"/>
      <c r="BS99" s="456"/>
      <c r="BT99" s="241"/>
    </row>
    <row r="100" spans="3:72" ht="18" customHeight="1" hidden="1">
      <c r="C100" s="242" t="s">
        <v>141</v>
      </c>
      <c r="D100" s="217"/>
      <c r="E100" s="217"/>
      <c r="F100" s="217"/>
      <c r="G100" s="217"/>
      <c r="H100" s="217"/>
      <c r="I100" s="217"/>
      <c r="J100" s="217"/>
      <c r="K100" s="457"/>
      <c r="L100" s="457"/>
      <c r="M100" s="457"/>
      <c r="N100" s="457"/>
      <c r="O100" s="457"/>
      <c r="P100" s="457"/>
      <c r="Q100" s="457"/>
      <c r="R100" s="457"/>
      <c r="S100" s="457"/>
      <c r="T100" s="457"/>
      <c r="U100" s="457"/>
      <c r="V100" s="457"/>
      <c r="W100" s="457"/>
      <c r="X100" s="457"/>
      <c r="Y100" s="457"/>
      <c r="Z100" s="457"/>
      <c r="AA100" s="457"/>
      <c r="AB100" s="457"/>
      <c r="AC100" s="457"/>
      <c r="AD100" s="457"/>
      <c r="AE100" s="458">
        <f>SUM(K100:AD100)</f>
        <v>0</v>
      </c>
      <c r="AF100" s="458"/>
      <c r="AG100" s="458"/>
      <c r="AH100" s="458"/>
      <c r="AI100" s="458"/>
      <c r="AJ100" s="147"/>
      <c r="AM100" s="242" t="s">
        <v>142</v>
      </c>
      <c r="AN100" s="217"/>
      <c r="AO100" s="217"/>
      <c r="AP100" s="217"/>
      <c r="AQ100" s="217"/>
      <c r="AR100" s="217"/>
      <c r="AS100" s="217"/>
      <c r="AT100" s="217"/>
      <c r="AU100" s="459"/>
      <c r="AV100" s="459"/>
      <c r="AW100" s="459"/>
      <c r="AX100" s="459"/>
      <c r="AY100" s="459"/>
      <c r="AZ100" s="459"/>
      <c r="BA100" s="459"/>
      <c r="BB100" s="459"/>
      <c r="BC100" s="459"/>
      <c r="BD100" s="459"/>
      <c r="BE100" s="459"/>
      <c r="BF100" s="459"/>
      <c r="BG100" s="459"/>
      <c r="BH100" s="459"/>
      <c r="BI100" s="459"/>
      <c r="BJ100" s="459"/>
      <c r="BK100" s="459"/>
      <c r="BL100" s="459"/>
      <c r="BM100" s="459"/>
      <c r="BN100" s="459"/>
      <c r="BO100" s="468"/>
      <c r="BP100" s="468"/>
      <c r="BQ100" s="468"/>
      <c r="BR100" s="468"/>
      <c r="BS100" s="468"/>
      <c r="BT100" s="270"/>
    </row>
    <row r="101" spans="3:72" ht="18" customHeight="1" hidden="1">
      <c r="C101" s="242"/>
      <c r="D101" s="217"/>
      <c r="E101" s="217"/>
      <c r="F101" s="217"/>
      <c r="G101" s="217"/>
      <c r="H101" s="217"/>
      <c r="I101" s="217"/>
      <c r="J101" s="217"/>
      <c r="K101" s="243"/>
      <c r="L101" s="243"/>
      <c r="M101" s="243"/>
      <c r="N101" s="243"/>
      <c r="O101" s="243"/>
      <c r="P101" s="243"/>
      <c r="Q101" s="243"/>
      <c r="R101" s="243"/>
      <c r="S101" s="243"/>
      <c r="T101" s="243"/>
      <c r="U101" s="243"/>
      <c r="V101" s="243"/>
      <c r="W101" s="243"/>
      <c r="X101" s="243"/>
      <c r="Y101" s="243"/>
      <c r="Z101" s="243"/>
      <c r="AA101" s="243"/>
      <c r="AB101" s="243"/>
      <c r="AC101" s="243"/>
      <c r="AD101" s="243"/>
      <c r="AE101" s="244"/>
      <c r="AF101" s="244"/>
      <c r="AG101" s="244"/>
      <c r="AH101" s="244"/>
      <c r="AI101" s="244"/>
      <c r="AJ101" s="147"/>
      <c r="AM101" s="242"/>
      <c r="AN101" s="247" t="s">
        <v>143</v>
      </c>
      <c r="AO101" s="217"/>
      <c r="AP101" s="217"/>
      <c r="AQ101" s="217"/>
      <c r="AR101" s="217"/>
      <c r="AS101" s="217"/>
      <c r="AT101" s="217"/>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70"/>
      <c r="BP101" s="270"/>
      <c r="BQ101" s="270"/>
      <c r="BR101" s="270"/>
      <c r="BS101" s="270"/>
      <c r="BT101" s="270"/>
    </row>
    <row r="102" spans="3:72" ht="18" customHeight="1">
      <c r="C102" s="242" t="s">
        <v>144</v>
      </c>
      <c r="D102" s="217"/>
      <c r="E102" s="217"/>
      <c r="F102" s="217"/>
      <c r="G102" s="217"/>
      <c r="H102" s="217"/>
      <c r="I102" s="217"/>
      <c r="J102" s="217"/>
      <c r="K102" s="457"/>
      <c r="L102" s="457"/>
      <c r="M102" s="457"/>
      <c r="N102" s="457"/>
      <c r="O102" s="457"/>
      <c r="P102" s="457"/>
      <c r="Q102" s="457"/>
      <c r="R102" s="457"/>
      <c r="S102" s="457"/>
      <c r="T102" s="457"/>
      <c r="U102" s="457"/>
      <c r="V102" s="457"/>
      <c r="W102" s="457"/>
      <c r="X102" s="457"/>
      <c r="Y102" s="457"/>
      <c r="Z102" s="457"/>
      <c r="AA102" s="457"/>
      <c r="AB102" s="457"/>
      <c r="AC102" s="457"/>
      <c r="AD102" s="457"/>
      <c r="AE102" s="458">
        <f>SUM(K102:AD102)</f>
        <v>0</v>
      </c>
      <c r="AF102" s="458"/>
      <c r="AG102" s="458"/>
      <c r="AH102" s="458"/>
      <c r="AI102" s="458"/>
      <c r="AJ102" s="147"/>
      <c r="AM102" s="242" t="s">
        <v>145</v>
      </c>
      <c r="AN102" s="217"/>
      <c r="AO102" s="217"/>
      <c r="AP102" s="217"/>
      <c r="AQ102" s="217"/>
      <c r="AR102" s="217"/>
      <c r="AS102" s="217"/>
      <c r="AT102" s="217"/>
      <c r="AU102" s="459"/>
      <c r="AV102" s="459"/>
      <c r="AW102" s="459"/>
      <c r="AX102" s="459"/>
      <c r="AY102" s="459"/>
      <c r="AZ102" s="459"/>
      <c r="BA102" s="459"/>
      <c r="BB102" s="459"/>
      <c r="BC102" s="459"/>
      <c r="BD102" s="459"/>
      <c r="BE102" s="459"/>
      <c r="BF102" s="459"/>
      <c r="BG102" s="459"/>
      <c r="BH102" s="459"/>
      <c r="BI102" s="459"/>
      <c r="BJ102" s="459"/>
      <c r="BK102" s="459"/>
      <c r="BL102" s="459"/>
      <c r="BM102" s="459"/>
      <c r="BN102" s="459"/>
      <c r="BO102" s="468"/>
      <c r="BP102" s="468"/>
      <c r="BQ102" s="468"/>
      <c r="BR102" s="468"/>
      <c r="BS102" s="468"/>
      <c r="BT102" s="270"/>
    </row>
    <row r="103" spans="3:72" ht="18" customHeight="1">
      <c r="C103" s="242" t="s">
        <v>146</v>
      </c>
      <c r="D103" s="217"/>
      <c r="E103" s="217"/>
      <c r="F103" s="217"/>
      <c r="G103" s="217"/>
      <c r="H103" s="217"/>
      <c r="I103" s="217"/>
      <c r="J103" s="217"/>
      <c r="K103" s="457"/>
      <c r="L103" s="457"/>
      <c r="M103" s="457"/>
      <c r="N103" s="457"/>
      <c r="O103" s="457"/>
      <c r="P103" s="457"/>
      <c r="Q103" s="457"/>
      <c r="R103" s="457"/>
      <c r="S103" s="457"/>
      <c r="T103" s="457"/>
      <c r="U103" s="457"/>
      <c r="V103" s="457"/>
      <c r="W103" s="457"/>
      <c r="X103" s="457"/>
      <c r="Y103" s="457"/>
      <c r="Z103" s="457"/>
      <c r="AA103" s="457"/>
      <c r="AB103" s="457"/>
      <c r="AC103" s="457"/>
      <c r="AD103" s="457"/>
      <c r="AE103" s="458">
        <f>SUM(K103:AD103)</f>
        <v>0</v>
      </c>
      <c r="AF103" s="458"/>
      <c r="AG103" s="458"/>
      <c r="AH103" s="458"/>
      <c r="AI103" s="458"/>
      <c r="AJ103" s="147"/>
      <c r="AM103" s="248" t="s">
        <v>147</v>
      </c>
      <c r="AN103" s="217"/>
      <c r="AO103" s="217"/>
      <c r="AP103" s="217"/>
      <c r="AQ103" s="217"/>
      <c r="AR103" s="217"/>
      <c r="AS103" s="217"/>
      <c r="AT103" s="217"/>
      <c r="AU103" s="245"/>
      <c r="AV103" s="245"/>
      <c r="AW103" s="245"/>
      <c r="AX103" s="245"/>
      <c r="AY103" s="245"/>
      <c r="AZ103" s="245"/>
      <c r="BA103" s="245"/>
      <c r="BB103" s="245"/>
      <c r="BC103" s="245"/>
      <c r="BD103" s="245"/>
      <c r="BE103" s="245"/>
      <c r="BF103" s="245"/>
      <c r="BG103" s="245"/>
      <c r="BH103" s="245"/>
      <c r="BI103" s="245"/>
      <c r="BJ103" s="245"/>
      <c r="BK103" s="245"/>
      <c r="BL103" s="245"/>
      <c r="BM103" s="245"/>
      <c r="BN103" s="245"/>
      <c r="BO103" s="270"/>
      <c r="BP103" s="270"/>
      <c r="BQ103" s="270"/>
      <c r="BR103" s="270"/>
      <c r="BS103" s="270"/>
      <c r="BT103" s="270"/>
    </row>
    <row r="104" spans="3:74" ht="18" customHeight="1" thickBot="1">
      <c r="C104" s="249" t="s">
        <v>148</v>
      </c>
      <c r="D104" s="250"/>
      <c r="E104" s="250"/>
      <c r="F104" s="250"/>
      <c r="G104" s="250"/>
      <c r="H104" s="250"/>
      <c r="I104" s="250"/>
      <c r="J104" s="250"/>
      <c r="K104" s="462">
        <f>K94+K95-K99</f>
        <v>2887764746</v>
      </c>
      <c r="L104" s="462"/>
      <c r="M104" s="462"/>
      <c r="N104" s="462"/>
      <c r="O104" s="462"/>
      <c r="P104" s="462">
        <f>P94+P95-P99</f>
        <v>831014541</v>
      </c>
      <c r="Q104" s="462"/>
      <c r="R104" s="462"/>
      <c r="S104" s="462"/>
      <c r="T104" s="462"/>
      <c r="U104" s="462">
        <f>U94+U95-U99</f>
        <v>0</v>
      </c>
      <c r="V104" s="462"/>
      <c r="W104" s="462"/>
      <c r="X104" s="462"/>
      <c r="Y104" s="462"/>
      <c r="Z104" s="462">
        <f>Z94+Z95-Z99</f>
        <v>35816000</v>
      </c>
      <c r="AA104" s="462"/>
      <c r="AB104" s="462"/>
      <c r="AC104" s="462"/>
      <c r="AD104" s="462"/>
      <c r="AE104" s="469">
        <f>SUM(J104:AD104)</f>
        <v>3754595287</v>
      </c>
      <c r="AF104" s="469"/>
      <c r="AG104" s="469"/>
      <c r="AH104" s="469"/>
      <c r="AI104" s="469"/>
      <c r="AJ104" s="147"/>
      <c r="AM104" s="264" t="s">
        <v>149</v>
      </c>
      <c r="AN104" s="227"/>
      <c r="AO104" s="227"/>
      <c r="AP104" s="227"/>
      <c r="AQ104" s="227"/>
      <c r="AR104" s="227"/>
      <c r="AS104" s="227"/>
      <c r="AT104" s="227"/>
      <c r="AU104" s="461">
        <f>AU94+AU95-AU99</f>
        <v>0</v>
      </c>
      <c r="AV104" s="461"/>
      <c r="AW104" s="461"/>
      <c r="AX104" s="461"/>
      <c r="AY104" s="461"/>
      <c r="AZ104" s="461">
        <f>AZ94+AZ95-AZ99</f>
        <v>0</v>
      </c>
      <c r="BA104" s="461"/>
      <c r="BB104" s="461"/>
      <c r="BC104" s="461"/>
      <c r="BD104" s="461"/>
      <c r="BE104" s="461">
        <f>BE94+BE95-BE99</f>
        <v>0</v>
      </c>
      <c r="BF104" s="461"/>
      <c r="BG104" s="461"/>
      <c r="BH104" s="461"/>
      <c r="BI104" s="461"/>
      <c r="BJ104" s="461">
        <f>BJ94+BJ95-BJ99</f>
        <v>0</v>
      </c>
      <c r="BK104" s="461"/>
      <c r="BL104" s="461"/>
      <c r="BM104" s="461"/>
      <c r="BN104" s="461"/>
      <c r="BO104" s="470">
        <f>SUM(AT104:BN104)</f>
        <v>0</v>
      </c>
      <c r="BP104" s="470"/>
      <c r="BQ104" s="470"/>
      <c r="BR104" s="470"/>
      <c r="BS104" s="470"/>
      <c r="BT104" s="238"/>
      <c r="BU104" s="206"/>
      <c r="BV104" s="239"/>
    </row>
    <row r="105" spans="3:72" ht="18" customHeight="1" thickTop="1">
      <c r="C105" s="264"/>
      <c r="D105" s="227"/>
      <c r="E105" s="227"/>
      <c r="F105" s="227"/>
      <c r="G105" s="227"/>
      <c r="H105" s="227"/>
      <c r="I105" s="227"/>
      <c r="J105" s="227"/>
      <c r="K105" s="253"/>
      <c r="L105" s="253"/>
      <c r="M105" s="253"/>
      <c r="N105" s="253"/>
      <c r="O105" s="253"/>
      <c r="P105" s="253"/>
      <c r="Q105" s="253"/>
      <c r="R105" s="253"/>
      <c r="S105" s="253"/>
      <c r="T105" s="253"/>
      <c r="U105" s="253"/>
      <c r="V105" s="253"/>
      <c r="W105" s="253"/>
      <c r="X105" s="253"/>
      <c r="Y105" s="253"/>
      <c r="Z105" s="253"/>
      <c r="AA105" s="253"/>
      <c r="AB105" s="253"/>
      <c r="AC105" s="253"/>
      <c r="AD105" s="253"/>
      <c r="AE105" s="271"/>
      <c r="AF105" s="271"/>
      <c r="AG105" s="271"/>
      <c r="AH105" s="271"/>
      <c r="AI105" s="271"/>
      <c r="AJ105" s="147"/>
      <c r="AM105" s="264"/>
      <c r="AN105" s="217"/>
      <c r="AO105" s="217"/>
      <c r="AP105" s="217"/>
      <c r="AQ105" s="217"/>
      <c r="AR105" s="217"/>
      <c r="AS105" s="217"/>
      <c r="AT105" s="217"/>
      <c r="AU105" s="251"/>
      <c r="AV105" s="251"/>
      <c r="AW105" s="251"/>
      <c r="AX105" s="251"/>
      <c r="AY105" s="251"/>
      <c r="AZ105" s="251"/>
      <c r="BA105" s="251"/>
      <c r="BB105" s="251"/>
      <c r="BC105" s="251"/>
      <c r="BD105" s="251"/>
      <c r="BE105" s="251"/>
      <c r="BF105" s="251"/>
      <c r="BG105" s="251"/>
      <c r="BH105" s="251"/>
      <c r="BI105" s="251"/>
      <c r="BJ105" s="251"/>
      <c r="BK105" s="251"/>
      <c r="BL105" s="251"/>
      <c r="BM105" s="251"/>
      <c r="BN105" s="251"/>
      <c r="BO105" s="238"/>
      <c r="BP105" s="238"/>
      <c r="BQ105" s="238"/>
      <c r="BR105" s="238"/>
      <c r="BS105" s="238"/>
      <c r="BT105" s="238"/>
    </row>
    <row r="106" spans="1:75" s="219" customFormat="1" ht="18" customHeight="1">
      <c r="A106" s="272"/>
      <c r="B106" s="272"/>
      <c r="C106" s="235" t="s">
        <v>156</v>
      </c>
      <c r="D106" s="227"/>
      <c r="E106" s="227"/>
      <c r="F106" s="227"/>
      <c r="G106" s="227"/>
      <c r="H106" s="227"/>
      <c r="I106" s="227"/>
      <c r="J106" s="227"/>
      <c r="K106" s="450"/>
      <c r="L106" s="450"/>
      <c r="M106" s="450"/>
      <c r="N106" s="450"/>
      <c r="O106" s="450"/>
      <c r="P106" s="450"/>
      <c r="Q106" s="450"/>
      <c r="R106" s="450"/>
      <c r="S106" s="450"/>
      <c r="T106" s="450"/>
      <c r="U106" s="450"/>
      <c r="V106" s="450"/>
      <c r="W106" s="450"/>
      <c r="X106" s="450"/>
      <c r="Y106" s="450"/>
      <c r="Z106" s="450"/>
      <c r="AA106" s="450"/>
      <c r="AB106" s="450"/>
      <c r="AC106" s="450"/>
      <c r="AD106" s="450"/>
      <c r="AE106" s="471"/>
      <c r="AF106" s="471"/>
      <c r="AG106" s="471"/>
      <c r="AH106" s="471"/>
      <c r="AI106" s="471"/>
      <c r="AJ106" s="197"/>
      <c r="AK106" s="272"/>
      <c r="AL106" s="272"/>
      <c r="AM106" s="235" t="s">
        <v>157</v>
      </c>
      <c r="AN106" s="227"/>
      <c r="AO106" s="227"/>
      <c r="AP106" s="227"/>
      <c r="AQ106" s="227"/>
      <c r="AR106" s="227"/>
      <c r="AS106" s="227"/>
      <c r="AT106" s="227"/>
      <c r="AU106" s="448"/>
      <c r="AV106" s="448"/>
      <c r="AW106" s="448"/>
      <c r="AX106" s="448"/>
      <c r="AY106" s="448"/>
      <c r="AZ106" s="448"/>
      <c r="BA106" s="448"/>
      <c r="BB106" s="448"/>
      <c r="BC106" s="448"/>
      <c r="BD106" s="448"/>
      <c r="BE106" s="448"/>
      <c r="BF106" s="448"/>
      <c r="BG106" s="448"/>
      <c r="BH106" s="448"/>
      <c r="BI106" s="448"/>
      <c r="BJ106" s="448"/>
      <c r="BK106" s="448"/>
      <c r="BL106" s="448"/>
      <c r="BM106" s="448"/>
      <c r="BN106" s="448"/>
      <c r="BO106" s="449"/>
      <c r="BP106" s="449"/>
      <c r="BQ106" s="449"/>
      <c r="BR106" s="449"/>
      <c r="BS106" s="449"/>
      <c r="BT106" s="234"/>
      <c r="BU106" s="229"/>
      <c r="BV106" s="229"/>
      <c r="BW106" s="197"/>
    </row>
    <row r="107" spans="3:73" ht="18" customHeight="1">
      <c r="C107" s="252" t="s">
        <v>158</v>
      </c>
      <c r="D107" s="227"/>
      <c r="E107" s="227"/>
      <c r="F107" s="227"/>
      <c r="G107" s="227"/>
      <c r="H107" s="227"/>
      <c r="I107" s="227"/>
      <c r="J107" s="227"/>
      <c r="K107" s="450">
        <f>K78-K94</f>
        <v>3619526954</v>
      </c>
      <c r="L107" s="450"/>
      <c r="M107" s="450"/>
      <c r="N107" s="450"/>
      <c r="O107" s="450"/>
      <c r="P107" s="450">
        <f>P78-P94</f>
        <v>603412213</v>
      </c>
      <c r="Q107" s="450"/>
      <c r="R107" s="450"/>
      <c r="S107" s="450"/>
      <c r="T107" s="450"/>
      <c r="U107" s="450">
        <f>U78-U94</f>
        <v>0</v>
      </c>
      <c r="V107" s="450"/>
      <c r="W107" s="450"/>
      <c r="X107" s="450"/>
      <c r="Y107" s="450"/>
      <c r="Z107" s="450">
        <f>Z78-Z94</f>
        <v>0</v>
      </c>
      <c r="AA107" s="450"/>
      <c r="AB107" s="450"/>
      <c r="AC107" s="450"/>
      <c r="AD107" s="450"/>
      <c r="AE107" s="471">
        <f>AE78-AE94</f>
        <v>4222939167</v>
      </c>
      <c r="AF107" s="471"/>
      <c r="AG107" s="471"/>
      <c r="AH107" s="471"/>
      <c r="AI107" s="471"/>
      <c r="AJ107" s="147"/>
      <c r="AM107" s="236" t="s">
        <v>159</v>
      </c>
      <c r="AN107" s="217"/>
      <c r="AO107" s="217"/>
      <c r="AP107" s="217"/>
      <c r="AQ107" s="217"/>
      <c r="AR107" s="217"/>
      <c r="AS107" s="217"/>
      <c r="AT107" s="217"/>
      <c r="AU107" s="456">
        <f>AU78-AU94</f>
        <v>0</v>
      </c>
      <c r="AV107" s="456"/>
      <c r="AW107" s="456"/>
      <c r="AX107" s="456"/>
      <c r="AY107" s="456"/>
      <c r="AZ107" s="456">
        <f>AZ78-AZ94</f>
        <v>0</v>
      </c>
      <c r="BA107" s="456"/>
      <c r="BB107" s="456"/>
      <c r="BC107" s="456"/>
      <c r="BD107" s="456"/>
      <c r="BE107" s="456">
        <f>BE78-BE94</f>
        <v>0</v>
      </c>
      <c r="BF107" s="456"/>
      <c r="BG107" s="456"/>
      <c r="BH107" s="456"/>
      <c r="BI107" s="456"/>
      <c r="BJ107" s="456">
        <f>BJ78-BJ94</f>
        <v>0</v>
      </c>
      <c r="BK107" s="456"/>
      <c r="BL107" s="456"/>
      <c r="BM107" s="456"/>
      <c r="BN107" s="456"/>
      <c r="BO107" s="472">
        <f>BO78-BO94</f>
        <v>0</v>
      </c>
      <c r="BP107" s="472"/>
      <c r="BQ107" s="472"/>
      <c r="BR107" s="472"/>
      <c r="BS107" s="472"/>
      <c r="BT107" s="238"/>
      <c r="BU107" s="206"/>
    </row>
    <row r="108" spans="3:73" ht="18" customHeight="1" thickBot="1">
      <c r="C108" s="249" t="s">
        <v>160</v>
      </c>
      <c r="D108" s="250"/>
      <c r="E108" s="250"/>
      <c r="F108" s="250"/>
      <c r="G108" s="250"/>
      <c r="H108" s="250"/>
      <c r="I108" s="250"/>
      <c r="J108" s="250"/>
      <c r="K108" s="462">
        <f>K89-K104</f>
        <v>3924644501</v>
      </c>
      <c r="L108" s="462"/>
      <c r="M108" s="462"/>
      <c r="N108" s="462"/>
      <c r="O108" s="462"/>
      <c r="P108" s="462">
        <f>P89-P104</f>
        <v>581637214</v>
      </c>
      <c r="Q108" s="462"/>
      <c r="R108" s="462"/>
      <c r="S108" s="462"/>
      <c r="T108" s="462"/>
      <c r="U108" s="462">
        <f>U89-U104</f>
        <v>0</v>
      </c>
      <c r="V108" s="462"/>
      <c r="W108" s="462"/>
      <c r="X108" s="462"/>
      <c r="Y108" s="462"/>
      <c r="Z108" s="462">
        <f>Z89-Z104</f>
        <v>0</v>
      </c>
      <c r="AA108" s="462"/>
      <c r="AB108" s="462"/>
      <c r="AC108" s="462"/>
      <c r="AD108" s="462"/>
      <c r="AE108" s="469">
        <f>AE89-AE104</f>
        <v>4506281715</v>
      </c>
      <c r="AF108" s="469"/>
      <c r="AG108" s="469"/>
      <c r="AH108" s="469"/>
      <c r="AI108" s="469"/>
      <c r="AJ108" s="147"/>
      <c r="AM108" s="252" t="s">
        <v>161</v>
      </c>
      <c r="AN108" s="227"/>
      <c r="AO108" s="227"/>
      <c r="AP108" s="227"/>
      <c r="AQ108" s="227"/>
      <c r="AR108" s="227"/>
      <c r="AS108" s="227"/>
      <c r="AT108" s="227"/>
      <c r="AU108" s="461">
        <f>AU89-AU104</f>
        <v>0</v>
      </c>
      <c r="AV108" s="461"/>
      <c r="AW108" s="461"/>
      <c r="AX108" s="461"/>
      <c r="AY108" s="461"/>
      <c r="AZ108" s="461">
        <f>AZ89-AZ104</f>
        <v>0</v>
      </c>
      <c r="BA108" s="461"/>
      <c r="BB108" s="461"/>
      <c r="BC108" s="461"/>
      <c r="BD108" s="461"/>
      <c r="BE108" s="461">
        <f>BE89-BE104</f>
        <v>0</v>
      </c>
      <c r="BF108" s="461"/>
      <c r="BG108" s="461"/>
      <c r="BH108" s="461"/>
      <c r="BI108" s="461"/>
      <c r="BJ108" s="461">
        <f>BJ89-BJ104</f>
        <v>0</v>
      </c>
      <c r="BK108" s="461"/>
      <c r="BL108" s="461"/>
      <c r="BM108" s="461"/>
      <c r="BN108" s="461"/>
      <c r="BO108" s="470">
        <f>BO89-BO104</f>
        <v>0</v>
      </c>
      <c r="BP108" s="470"/>
      <c r="BQ108" s="470"/>
      <c r="BR108" s="470"/>
      <c r="BS108" s="470"/>
      <c r="BT108" s="274"/>
      <c r="BU108" s="206"/>
    </row>
    <row r="109" spans="3:73" ht="18" customHeight="1" thickTop="1">
      <c r="C109" s="252"/>
      <c r="D109" s="227"/>
      <c r="E109" s="227"/>
      <c r="F109" s="227"/>
      <c r="G109" s="227"/>
      <c r="H109" s="227"/>
      <c r="I109" s="227"/>
      <c r="J109" s="227"/>
      <c r="K109" s="237"/>
      <c r="L109" s="237"/>
      <c r="M109" s="237"/>
      <c r="N109" s="237"/>
      <c r="O109" s="237"/>
      <c r="P109" s="237"/>
      <c r="Q109" s="237"/>
      <c r="R109" s="237"/>
      <c r="S109" s="237"/>
      <c r="T109" s="237"/>
      <c r="U109" s="237"/>
      <c r="V109" s="237"/>
      <c r="W109" s="237"/>
      <c r="X109" s="237"/>
      <c r="Y109" s="237"/>
      <c r="Z109" s="237"/>
      <c r="AA109" s="237"/>
      <c r="AB109" s="237"/>
      <c r="AC109" s="237"/>
      <c r="AD109" s="237"/>
      <c r="AE109" s="273"/>
      <c r="AF109" s="273"/>
      <c r="AG109" s="273"/>
      <c r="AH109" s="273"/>
      <c r="AI109" s="273"/>
      <c r="AJ109" s="147"/>
      <c r="AM109" s="252"/>
      <c r="AN109" s="227"/>
      <c r="AO109" s="227"/>
      <c r="AP109" s="227"/>
      <c r="AQ109" s="227"/>
      <c r="AR109" s="227"/>
      <c r="AS109" s="227"/>
      <c r="AT109" s="227"/>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6"/>
      <c r="BP109" s="276"/>
      <c r="BQ109" s="276"/>
      <c r="BR109" s="276"/>
      <c r="BS109" s="276"/>
      <c r="BT109" s="274"/>
      <c r="BU109" s="206"/>
    </row>
    <row r="110" spans="1:73" ht="18" customHeight="1">
      <c r="A110" s="186">
        <v>7</v>
      </c>
      <c r="B110" s="186" t="s">
        <v>747</v>
      </c>
      <c r="C110" s="187" t="s">
        <v>162</v>
      </c>
      <c r="D110" s="187"/>
      <c r="E110" s="187"/>
      <c r="F110" s="187"/>
      <c r="G110" s="187"/>
      <c r="H110" s="187"/>
      <c r="I110" s="187"/>
      <c r="J110" s="187"/>
      <c r="K110" s="187"/>
      <c r="L110" s="187"/>
      <c r="M110" s="187"/>
      <c r="N110" s="187"/>
      <c r="O110" s="187"/>
      <c r="P110" s="187"/>
      <c r="Q110" s="187"/>
      <c r="R110" s="187"/>
      <c r="S110" s="187"/>
      <c r="T110" s="187"/>
      <c r="W110" s="437"/>
      <c r="X110" s="437"/>
      <c r="Y110" s="437"/>
      <c r="Z110" s="437"/>
      <c r="AA110" s="437"/>
      <c r="AB110" s="437"/>
      <c r="AD110" s="437"/>
      <c r="AE110" s="437"/>
      <c r="AF110" s="437"/>
      <c r="AG110" s="437"/>
      <c r="AH110" s="437"/>
      <c r="AI110" s="437"/>
      <c r="AJ110" s="147"/>
      <c r="AM110" s="252"/>
      <c r="AN110" s="227"/>
      <c r="AO110" s="227"/>
      <c r="AP110" s="227"/>
      <c r="AQ110" s="227"/>
      <c r="AR110" s="227"/>
      <c r="AS110" s="227"/>
      <c r="AT110" s="227"/>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6"/>
      <c r="BP110" s="276"/>
      <c r="BQ110" s="276"/>
      <c r="BR110" s="276"/>
      <c r="BS110" s="276"/>
      <c r="BT110" s="274"/>
      <c r="BU110" s="206"/>
    </row>
    <row r="111" spans="3:73" ht="18" customHeight="1">
      <c r="C111" s="192"/>
      <c r="D111" s="192"/>
      <c r="E111" s="192"/>
      <c r="F111" s="192"/>
      <c r="G111" s="192"/>
      <c r="H111" s="192"/>
      <c r="I111" s="192"/>
      <c r="J111" s="192"/>
      <c r="K111" s="192"/>
      <c r="L111" s="192"/>
      <c r="M111" s="192"/>
      <c r="N111" s="192"/>
      <c r="O111" s="192"/>
      <c r="P111" s="192"/>
      <c r="Q111" s="192"/>
      <c r="R111" s="192"/>
      <c r="S111" s="192"/>
      <c r="T111" s="192"/>
      <c r="W111" s="437" t="s">
        <v>677</v>
      </c>
      <c r="X111" s="437"/>
      <c r="Y111" s="437"/>
      <c r="Z111" s="437"/>
      <c r="AA111" s="437"/>
      <c r="AB111" s="437"/>
      <c r="AD111" s="437" t="s">
        <v>678</v>
      </c>
      <c r="AE111" s="437"/>
      <c r="AF111" s="437"/>
      <c r="AG111" s="437"/>
      <c r="AH111" s="437"/>
      <c r="AI111" s="437"/>
      <c r="AJ111" s="147"/>
      <c r="AM111" s="252"/>
      <c r="AN111" s="227"/>
      <c r="AO111" s="227"/>
      <c r="AP111" s="227"/>
      <c r="AQ111" s="227"/>
      <c r="AR111" s="227"/>
      <c r="AS111" s="227"/>
      <c r="AT111" s="227"/>
      <c r="AU111" s="275"/>
      <c r="AV111" s="275"/>
      <c r="AW111" s="275"/>
      <c r="AX111" s="275"/>
      <c r="AY111" s="275"/>
      <c r="AZ111" s="275"/>
      <c r="BA111" s="275"/>
      <c r="BB111" s="275"/>
      <c r="BC111" s="275"/>
      <c r="BD111" s="275"/>
      <c r="BE111" s="275"/>
      <c r="BF111" s="275"/>
      <c r="BG111" s="275"/>
      <c r="BH111" s="275"/>
      <c r="BI111" s="275"/>
      <c r="BJ111" s="275"/>
      <c r="BK111" s="275"/>
      <c r="BL111" s="275"/>
      <c r="BM111" s="275"/>
      <c r="BN111" s="275"/>
      <c r="BO111" s="276"/>
      <c r="BP111" s="276"/>
      <c r="BQ111" s="276"/>
      <c r="BR111" s="276"/>
      <c r="BS111" s="276"/>
      <c r="BT111" s="274"/>
      <c r="BU111" s="206"/>
    </row>
    <row r="112" spans="3:73" ht="18" customHeight="1">
      <c r="C112" s="192"/>
      <c r="D112" s="192"/>
      <c r="E112" s="192"/>
      <c r="F112" s="192"/>
      <c r="G112" s="192"/>
      <c r="H112" s="192"/>
      <c r="I112" s="192"/>
      <c r="J112" s="192"/>
      <c r="K112" s="192"/>
      <c r="L112" s="192"/>
      <c r="M112" s="192"/>
      <c r="N112" s="192"/>
      <c r="O112" s="192"/>
      <c r="P112" s="192"/>
      <c r="Q112" s="192"/>
      <c r="R112" s="192"/>
      <c r="S112" s="192"/>
      <c r="T112" s="192"/>
      <c r="W112" s="417" t="s">
        <v>579</v>
      </c>
      <c r="X112" s="417"/>
      <c r="Y112" s="417"/>
      <c r="Z112" s="417"/>
      <c r="AA112" s="417"/>
      <c r="AB112" s="417"/>
      <c r="AC112" s="208"/>
      <c r="AD112" s="417" t="s">
        <v>579</v>
      </c>
      <c r="AE112" s="417"/>
      <c r="AF112" s="417"/>
      <c r="AG112" s="417"/>
      <c r="AH112" s="417"/>
      <c r="AI112" s="417"/>
      <c r="AJ112" s="147"/>
      <c r="AM112" s="252"/>
      <c r="AN112" s="227"/>
      <c r="AO112" s="227"/>
      <c r="AP112" s="227"/>
      <c r="AQ112" s="227"/>
      <c r="AR112" s="227"/>
      <c r="AS112" s="227"/>
      <c r="AT112" s="227"/>
      <c r="AU112" s="275"/>
      <c r="AV112" s="275"/>
      <c r="AW112" s="275"/>
      <c r="AX112" s="275"/>
      <c r="AY112" s="275"/>
      <c r="AZ112" s="275"/>
      <c r="BA112" s="275"/>
      <c r="BB112" s="275"/>
      <c r="BC112" s="275"/>
      <c r="BD112" s="275"/>
      <c r="BE112" s="275"/>
      <c r="BF112" s="275"/>
      <c r="BG112" s="275"/>
      <c r="BH112" s="275"/>
      <c r="BI112" s="275"/>
      <c r="BJ112" s="275"/>
      <c r="BK112" s="275"/>
      <c r="BL112" s="275"/>
      <c r="BM112" s="275"/>
      <c r="BN112" s="275"/>
      <c r="BO112" s="276"/>
      <c r="BP112" s="276"/>
      <c r="BQ112" s="276"/>
      <c r="BR112" s="276"/>
      <c r="BS112" s="276"/>
      <c r="BT112" s="274"/>
      <c r="BU112" s="206"/>
    </row>
    <row r="113" spans="3:73" ht="18" customHeight="1">
      <c r="C113" s="35" t="s">
        <v>163</v>
      </c>
      <c r="D113" s="66"/>
      <c r="E113" s="66"/>
      <c r="F113" s="66"/>
      <c r="G113" s="66"/>
      <c r="H113" s="66"/>
      <c r="I113" s="66"/>
      <c r="J113" s="66"/>
      <c r="K113" s="66"/>
      <c r="L113" s="66"/>
      <c r="M113" s="66"/>
      <c r="N113" s="66"/>
      <c r="O113" s="66"/>
      <c r="P113" s="66"/>
      <c r="Q113" s="66"/>
      <c r="R113" s="66"/>
      <c r="S113" s="66"/>
      <c r="T113" s="66"/>
      <c r="U113" s="66"/>
      <c r="W113" s="473"/>
      <c r="X113" s="473"/>
      <c r="Y113" s="473"/>
      <c r="Z113" s="473"/>
      <c r="AA113" s="473"/>
      <c r="AB113" s="473"/>
      <c r="AC113" s="199"/>
      <c r="AD113" s="473"/>
      <c r="AE113" s="473"/>
      <c r="AF113" s="473"/>
      <c r="AG113" s="473"/>
      <c r="AH113" s="473"/>
      <c r="AI113" s="473"/>
      <c r="AJ113" s="147"/>
      <c r="AM113" s="252"/>
      <c r="AN113" s="227"/>
      <c r="AO113" s="227"/>
      <c r="AP113" s="227"/>
      <c r="AQ113" s="227"/>
      <c r="AR113" s="227"/>
      <c r="AS113" s="227"/>
      <c r="AT113" s="227"/>
      <c r="AU113" s="275"/>
      <c r="AV113" s="275"/>
      <c r="AW113" s="275"/>
      <c r="AX113" s="275"/>
      <c r="AY113" s="275"/>
      <c r="AZ113" s="275"/>
      <c r="BA113" s="275"/>
      <c r="BB113" s="275"/>
      <c r="BC113" s="275"/>
      <c r="BD113" s="275"/>
      <c r="BE113" s="275"/>
      <c r="BF113" s="275"/>
      <c r="BG113" s="275"/>
      <c r="BH113" s="275"/>
      <c r="BI113" s="275"/>
      <c r="BJ113" s="275"/>
      <c r="BK113" s="275"/>
      <c r="BL113" s="275"/>
      <c r="BM113" s="275"/>
      <c r="BN113" s="275"/>
      <c r="BO113" s="276"/>
      <c r="BP113" s="276"/>
      <c r="BQ113" s="276"/>
      <c r="BR113" s="276"/>
      <c r="BS113" s="276"/>
      <c r="BT113" s="274"/>
      <c r="BU113" s="206"/>
    </row>
    <row r="114" spans="3:73" ht="18" customHeight="1">
      <c r="C114" s="277" t="s">
        <v>164</v>
      </c>
      <c r="D114" s="66"/>
      <c r="E114" s="66"/>
      <c r="F114" s="66"/>
      <c r="G114" s="66"/>
      <c r="H114" s="66"/>
      <c r="I114" s="66"/>
      <c r="J114" s="66"/>
      <c r="K114" s="66"/>
      <c r="L114" s="66"/>
      <c r="M114" s="66"/>
      <c r="N114" s="66"/>
      <c r="O114" s="66"/>
      <c r="P114" s="66"/>
      <c r="Q114" s="66"/>
      <c r="R114" s="66"/>
      <c r="S114" s="66"/>
      <c r="T114" s="66"/>
      <c r="U114" s="66"/>
      <c r="W114" s="473"/>
      <c r="X114" s="473"/>
      <c r="Y114" s="473"/>
      <c r="Z114" s="473"/>
      <c r="AA114" s="473"/>
      <c r="AB114" s="473"/>
      <c r="AC114" s="199"/>
      <c r="AD114" s="473">
        <v>7500000000</v>
      </c>
      <c r="AE114" s="473"/>
      <c r="AF114" s="473"/>
      <c r="AG114" s="473"/>
      <c r="AH114" s="473"/>
      <c r="AI114" s="473"/>
      <c r="AJ114" s="147"/>
      <c r="AM114" s="252"/>
      <c r="AN114" s="227"/>
      <c r="AO114" s="227"/>
      <c r="AP114" s="227"/>
      <c r="AQ114" s="227"/>
      <c r="AR114" s="227"/>
      <c r="AS114" s="227"/>
      <c r="AT114" s="227"/>
      <c r="AU114" s="275"/>
      <c r="AV114" s="275"/>
      <c r="AW114" s="275"/>
      <c r="AX114" s="275"/>
      <c r="AY114" s="275"/>
      <c r="AZ114" s="275"/>
      <c r="BA114" s="275"/>
      <c r="BB114" s="275"/>
      <c r="BC114" s="275"/>
      <c r="BD114" s="275"/>
      <c r="BE114" s="275"/>
      <c r="BF114" s="275"/>
      <c r="BG114" s="275"/>
      <c r="BH114" s="275"/>
      <c r="BI114" s="275"/>
      <c r="BJ114" s="275"/>
      <c r="BK114" s="275"/>
      <c r="BL114" s="275"/>
      <c r="BM114" s="275"/>
      <c r="BN114" s="275"/>
      <c r="BO114" s="276"/>
      <c r="BP114" s="276"/>
      <c r="BQ114" s="276"/>
      <c r="BR114" s="276"/>
      <c r="BS114" s="276"/>
      <c r="BT114" s="274"/>
      <c r="BU114" s="206"/>
    </row>
    <row r="115" spans="3:73" ht="18" customHeight="1">
      <c r="C115" s="35" t="s">
        <v>165</v>
      </c>
      <c r="D115" s="66"/>
      <c r="E115" s="66"/>
      <c r="F115" s="66"/>
      <c r="G115" s="66"/>
      <c r="H115" s="66"/>
      <c r="I115" s="66"/>
      <c r="J115" s="66"/>
      <c r="K115" s="66"/>
      <c r="L115" s="66"/>
      <c r="M115" s="66"/>
      <c r="N115" s="66"/>
      <c r="O115" s="66"/>
      <c r="P115" s="66"/>
      <c r="Q115" s="66"/>
      <c r="R115" s="66"/>
      <c r="S115" s="66"/>
      <c r="T115" s="66"/>
      <c r="U115" s="66"/>
      <c r="W115" s="473"/>
      <c r="X115" s="473"/>
      <c r="Y115" s="473"/>
      <c r="Z115" s="473"/>
      <c r="AA115" s="473"/>
      <c r="AB115" s="473"/>
      <c r="AC115" s="199"/>
      <c r="AD115" s="473"/>
      <c r="AE115" s="473"/>
      <c r="AF115" s="473"/>
      <c r="AG115" s="473"/>
      <c r="AH115" s="473"/>
      <c r="AI115" s="473"/>
      <c r="AJ115" s="147"/>
      <c r="AM115" s="252"/>
      <c r="AN115" s="227"/>
      <c r="AO115" s="227"/>
      <c r="AP115" s="227"/>
      <c r="AQ115" s="227"/>
      <c r="AR115" s="227"/>
      <c r="AS115" s="227"/>
      <c r="AT115" s="227"/>
      <c r="AU115" s="275"/>
      <c r="AV115" s="275"/>
      <c r="AW115" s="275"/>
      <c r="AX115" s="275"/>
      <c r="AY115" s="275"/>
      <c r="AZ115" s="275"/>
      <c r="BA115" s="275"/>
      <c r="BB115" s="275"/>
      <c r="BC115" s="275"/>
      <c r="BD115" s="275"/>
      <c r="BE115" s="275"/>
      <c r="BF115" s="275"/>
      <c r="BG115" s="275"/>
      <c r="BH115" s="275"/>
      <c r="BI115" s="275"/>
      <c r="BJ115" s="275"/>
      <c r="BK115" s="275"/>
      <c r="BL115" s="275"/>
      <c r="BM115" s="275"/>
      <c r="BN115" s="275"/>
      <c r="BO115" s="276"/>
      <c r="BP115" s="276"/>
      <c r="BQ115" s="276"/>
      <c r="BR115" s="276"/>
      <c r="BS115" s="276"/>
      <c r="BT115" s="274"/>
      <c r="BU115" s="206"/>
    </row>
    <row r="116" spans="3:73" ht="18" customHeight="1">
      <c r="C116" s="33"/>
      <c r="D116" s="147" t="s">
        <v>166</v>
      </c>
      <c r="W116" s="424">
        <v>132000000</v>
      </c>
      <c r="X116" s="424"/>
      <c r="Y116" s="424"/>
      <c r="Z116" s="424"/>
      <c r="AA116" s="424"/>
      <c r="AB116" s="424"/>
      <c r="AC116" s="199"/>
      <c r="AD116" s="424">
        <v>132000000</v>
      </c>
      <c r="AE116" s="424"/>
      <c r="AF116" s="424"/>
      <c r="AG116" s="424"/>
      <c r="AH116" s="424"/>
      <c r="AI116" s="424"/>
      <c r="AJ116" s="147"/>
      <c r="AM116" s="252"/>
      <c r="AN116" s="227"/>
      <c r="AO116" s="227"/>
      <c r="AP116" s="227"/>
      <c r="AQ116" s="227"/>
      <c r="AR116" s="227"/>
      <c r="AS116" s="227"/>
      <c r="AT116" s="227"/>
      <c r="AU116" s="275"/>
      <c r="AV116" s="275"/>
      <c r="AW116" s="275"/>
      <c r="AX116" s="275"/>
      <c r="AY116" s="275"/>
      <c r="AZ116" s="275"/>
      <c r="BA116" s="275"/>
      <c r="BB116" s="275"/>
      <c r="BC116" s="275"/>
      <c r="BD116" s="275"/>
      <c r="BE116" s="275"/>
      <c r="BF116" s="275"/>
      <c r="BG116" s="275"/>
      <c r="BH116" s="275"/>
      <c r="BI116" s="275"/>
      <c r="BJ116" s="275"/>
      <c r="BK116" s="275"/>
      <c r="BL116" s="275"/>
      <c r="BM116" s="275"/>
      <c r="BN116" s="275"/>
      <c r="BO116" s="276"/>
      <c r="BP116" s="276"/>
      <c r="BQ116" s="276"/>
      <c r="BR116" s="276"/>
      <c r="BS116" s="276"/>
      <c r="BT116" s="274"/>
      <c r="BU116" s="206"/>
    </row>
    <row r="117" spans="4:73" ht="18" customHeight="1" thickBot="1">
      <c r="D117" s="186"/>
      <c r="E117" s="186"/>
      <c r="F117" s="186"/>
      <c r="G117" s="186"/>
      <c r="H117" s="186"/>
      <c r="I117" s="186"/>
      <c r="J117" s="186"/>
      <c r="K117" s="186"/>
      <c r="L117" s="186"/>
      <c r="M117" s="186"/>
      <c r="N117" s="186"/>
      <c r="O117" s="186"/>
      <c r="P117" s="186"/>
      <c r="Q117" s="186"/>
      <c r="R117" s="186"/>
      <c r="S117" s="186"/>
      <c r="T117" s="186"/>
      <c r="W117" s="426">
        <f>SUBTOTAL(9,W113:AB116)</f>
        <v>132000000</v>
      </c>
      <c r="X117" s="426"/>
      <c r="Y117" s="426"/>
      <c r="Z117" s="426"/>
      <c r="AA117" s="426"/>
      <c r="AB117" s="426"/>
      <c r="AC117" s="201"/>
      <c r="AD117" s="426">
        <f>SUBTOTAL(9,AD113:AI116)</f>
        <v>7632000000</v>
      </c>
      <c r="AE117" s="426"/>
      <c r="AF117" s="426"/>
      <c r="AG117" s="426"/>
      <c r="AH117" s="426"/>
      <c r="AI117" s="426"/>
      <c r="AJ117" s="147"/>
      <c r="AM117" s="252"/>
      <c r="AN117" s="227"/>
      <c r="AO117" s="227"/>
      <c r="AP117" s="227"/>
      <c r="AQ117" s="227"/>
      <c r="AR117" s="227"/>
      <c r="AS117" s="227"/>
      <c r="AT117" s="227"/>
      <c r="AU117" s="275"/>
      <c r="AV117" s="275"/>
      <c r="AW117" s="275"/>
      <c r="AX117" s="275"/>
      <c r="AY117" s="275"/>
      <c r="AZ117" s="275"/>
      <c r="BA117" s="275"/>
      <c r="BB117" s="275"/>
      <c r="BC117" s="275"/>
      <c r="BD117" s="275"/>
      <c r="BE117" s="275"/>
      <c r="BF117" s="275"/>
      <c r="BG117" s="275"/>
      <c r="BH117" s="275"/>
      <c r="BI117" s="275"/>
      <c r="BJ117" s="275"/>
      <c r="BK117" s="275"/>
      <c r="BL117" s="275"/>
      <c r="BM117" s="275"/>
      <c r="BN117" s="275"/>
      <c r="BO117" s="276"/>
      <c r="BP117" s="276"/>
      <c r="BQ117" s="276"/>
      <c r="BR117" s="276"/>
      <c r="BS117" s="276"/>
      <c r="BT117" s="274"/>
      <c r="BU117" s="206"/>
    </row>
    <row r="118" spans="2:72" ht="18" customHeight="1" hidden="1">
      <c r="B118" s="186" t="s">
        <v>758</v>
      </c>
      <c r="C118" s="217" t="s">
        <v>167</v>
      </c>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E118" s="474">
        <v>5008163324</v>
      </c>
      <c r="AF118" s="474"/>
      <c r="AG118" s="474"/>
      <c r="AH118" s="474"/>
      <c r="AI118" s="474"/>
      <c r="AM118" s="278" t="s">
        <v>168</v>
      </c>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N118" s="475"/>
      <c r="BO118" s="475"/>
      <c r="BP118" s="475"/>
      <c r="BQ118" s="475"/>
      <c r="BR118" s="475"/>
      <c r="BS118" s="475"/>
      <c r="BT118" s="200"/>
    </row>
    <row r="119" spans="2:72" ht="16.5" customHeight="1" hidden="1">
      <c r="B119" s="186" t="s">
        <v>758</v>
      </c>
      <c r="C119" s="217" t="s">
        <v>169</v>
      </c>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E119" s="474">
        <v>3081251110</v>
      </c>
      <c r="AF119" s="474"/>
      <c r="AG119" s="474"/>
      <c r="AH119" s="474"/>
      <c r="AI119" s="474"/>
      <c r="AM119" s="278" t="s">
        <v>170</v>
      </c>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N119" s="475"/>
      <c r="BO119" s="475"/>
      <c r="BP119" s="475"/>
      <c r="BQ119" s="475"/>
      <c r="BR119" s="475"/>
      <c r="BS119" s="475"/>
      <c r="BT119" s="200"/>
    </row>
    <row r="120" spans="2:72" ht="15" customHeight="1" hidden="1">
      <c r="B120" s="186" t="s">
        <v>758</v>
      </c>
      <c r="C120" s="217" t="s">
        <v>171</v>
      </c>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D120" s="477">
        <v>23414000</v>
      </c>
      <c r="AE120" s="477"/>
      <c r="AF120" s="477"/>
      <c r="AG120" s="477"/>
      <c r="AH120" s="477"/>
      <c r="AI120" s="477"/>
      <c r="AM120" s="278" t="s">
        <v>172</v>
      </c>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N120" s="146"/>
      <c r="BO120" s="146"/>
      <c r="BP120" s="146"/>
      <c r="BQ120" s="146"/>
      <c r="BR120" s="146"/>
      <c r="BS120" s="146"/>
      <c r="BT120" s="200"/>
    </row>
    <row r="121" spans="2:72" ht="15" customHeight="1" hidden="1">
      <c r="B121" s="186" t="s">
        <v>758</v>
      </c>
      <c r="C121" s="217" t="s">
        <v>173</v>
      </c>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D121" s="477"/>
      <c r="AE121" s="477"/>
      <c r="AF121" s="477"/>
      <c r="AG121" s="477"/>
      <c r="AH121" s="477"/>
      <c r="AI121" s="477"/>
      <c r="AM121" s="278" t="s">
        <v>174</v>
      </c>
      <c r="AN121" s="217"/>
      <c r="AO121" s="217"/>
      <c r="AP121" s="217"/>
      <c r="AQ121" s="217"/>
      <c r="AR121" s="217"/>
      <c r="AS121" s="217"/>
      <c r="AT121" s="217"/>
      <c r="AU121" s="217"/>
      <c r="AV121" s="217"/>
      <c r="AW121" s="217"/>
      <c r="AX121" s="217"/>
      <c r="AY121" s="217"/>
      <c r="AZ121" s="217"/>
      <c r="BA121" s="217"/>
      <c r="BB121" s="217"/>
      <c r="BC121" s="217"/>
      <c r="BD121" s="217"/>
      <c r="BE121" s="217"/>
      <c r="BF121" s="217"/>
      <c r="BG121" s="217"/>
      <c r="BH121" s="217"/>
      <c r="BI121" s="217"/>
      <c r="BJ121" s="217"/>
      <c r="BK121" s="217"/>
      <c r="BL121" s="217"/>
      <c r="BN121" s="475"/>
      <c r="BO121" s="475"/>
      <c r="BP121" s="475"/>
      <c r="BQ121" s="475"/>
      <c r="BR121" s="475"/>
      <c r="BS121" s="475"/>
      <c r="BT121" s="200"/>
    </row>
    <row r="122" spans="2:72" ht="15" customHeight="1" hidden="1">
      <c r="B122" s="186" t="s">
        <v>758</v>
      </c>
      <c r="C122" s="217" t="s">
        <v>175</v>
      </c>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D122" s="200"/>
      <c r="AE122" s="200"/>
      <c r="AF122" s="200"/>
      <c r="AG122" s="200"/>
      <c r="AH122" s="200"/>
      <c r="AI122" s="200"/>
      <c r="AM122" s="278" t="s">
        <v>176</v>
      </c>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7"/>
      <c r="BJ122" s="217"/>
      <c r="BK122" s="217"/>
      <c r="BL122" s="217"/>
      <c r="BN122" s="200"/>
      <c r="BO122" s="200"/>
      <c r="BP122" s="200"/>
      <c r="BQ122" s="200"/>
      <c r="BR122" s="200"/>
      <c r="BS122" s="200"/>
      <c r="BT122" s="200"/>
    </row>
    <row r="123" spans="3:72" ht="9" customHeight="1" hidden="1">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D123" s="200"/>
      <c r="AE123" s="200"/>
      <c r="AF123" s="200"/>
      <c r="AG123" s="200"/>
      <c r="AH123" s="200"/>
      <c r="AI123" s="200"/>
      <c r="AM123" s="278"/>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N123" s="200"/>
      <c r="BO123" s="200"/>
      <c r="BP123" s="200"/>
      <c r="BQ123" s="200"/>
      <c r="BR123" s="200"/>
      <c r="BS123" s="200"/>
      <c r="BT123" s="200"/>
    </row>
    <row r="124" spans="1:75" s="280" customFormat="1" ht="30" customHeight="1" hidden="1">
      <c r="A124" s="279"/>
      <c r="B124" s="279"/>
      <c r="C124" s="476" t="s">
        <v>177</v>
      </c>
      <c r="D124" s="476"/>
      <c r="E124" s="476"/>
      <c r="F124" s="476"/>
      <c r="G124" s="476"/>
      <c r="H124" s="476"/>
      <c r="I124" s="476"/>
      <c r="J124" s="476"/>
      <c r="K124" s="476"/>
      <c r="L124" s="476"/>
      <c r="M124" s="476"/>
      <c r="N124" s="476"/>
      <c r="O124" s="476"/>
      <c r="P124" s="476"/>
      <c r="Q124" s="476"/>
      <c r="R124" s="476"/>
      <c r="S124" s="476"/>
      <c r="T124" s="476"/>
      <c r="U124" s="476"/>
      <c r="V124" s="476"/>
      <c r="W124" s="476"/>
      <c r="X124" s="476"/>
      <c r="Y124" s="476"/>
      <c r="Z124" s="476"/>
      <c r="AA124" s="476"/>
      <c r="AB124" s="476"/>
      <c r="AC124" s="476"/>
      <c r="AD124" s="476"/>
      <c r="AE124" s="476"/>
      <c r="AF124" s="476"/>
      <c r="AG124" s="476"/>
      <c r="AH124" s="476"/>
      <c r="AI124" s="476"/>
      <c r="AK124" s="279"/>
      <c r="AL124" s="279"/>
      <c r="AM124" s="282"/>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4"/>
      <c r="BN124" s="285"/>
      <c r="BO124" s="285"/>
      <c r="BP124" s="285"/>
      <c r="BQ124" s="285"/>
      <c r="BR124" s="285"/>
      <c r="BS124" s="285"/>
      <c r="BT124" s="285"/>
      <c r="BU124" s="286"/>
      <c r="BV124" s="286"/>
      <c r="BW124" s="284"/>
    </row>
    <row r="125" spans="3:72" ht="15" customHeight="1" hidden="1">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D125" s="200"/>
      <c r="AE125" s="200"/>
      <c r="AF125" s="200"/>
      <c r="AG125" s="200"/>
      <c r="AH125" s="200"/>
      <c r="AI125" s="200"/>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N125" s="200"/>
      <c r="BO125" s="200"/>
      <c r="BP125" s="200"/>
      <c r="BQ125" s="200"/>
      <c r="BR125" s="200"/>
      <c r="BS125" s="200"/>
      <c r="BT125" s="200"/>
    </row>
    <row r="126" spans="4:72" ht="6" customHeight="1" thickTop="1">
      <c r="D126" s="217"/>
      <c r="E126" s="217"/>
      <c r="F126" s="217"/>
      <c r="G126" s="217"/>
      <c r="H126" s="217"/>
      <c r="I126" s="217"/>
      <c r="J126" s="217"/>
      <c r="K126" s="217"/>
      <c r="L126" s="217"/>
      <c r="M126" s="217"/>
      <c r="N126" s="217"/>
      <c r="O126" s="217"/>
      <c r="P126" s="217"/>
      <c r="Q126" s="217"/>
      <c r="R126" s="217"/>
      <c r="S126" s="217"/>
      <c r="T126" s="217"/>
      <c r="U126" s="217"/>
      <c r="V126" s="217"/>
      <c r="W126" s="287"/>
      <c r="X126" s="287"/>
      <c r="Y126" s="287"/>
      <c r="Z126" s="287"/>
      <c r="AA126" s="287"/>
      <c r="AB126" s="287"/>
      <c r="AD126" s="287"/>
      <c r="AE126" s="287"/>
      <c r="AF126" s="287"/>
      <c r="AG126" s="287"/>
      <c r="AH126" s="287"/>
      <c r="AI126" s="287"/>
      <c r="AM126" s="217"/>
      <c r="AN126" s="217"/>
      <c r="AO126" s="217"/>
      <c r="AP126" s="217"/>
      <c r="AQ126" s="217"/>
      <c r="AR126" s="217"/>
      <c r="AS126" s="217"/>
      <c r="AT126" s="217"/>
      <c r="AU126" s="217"/>
      <c r="AV126" s="217"/>
      <c r="AW126" s="217"/>
      <c r="AX126" s="217"/>
      <c r="AY126" s="217"/>
      <c r="AZ126" s="217"/>
      <c r="BA126" s="217"/>
      <c r="BB126" s="217"/>
      <c r="BC126" s="217"/>
      <c r="BD126" s="217"/>
      <c r="BE126" s="217"/>
      <c r="BF126" s="217"/>
      <c r="BG126" s="217"/>
      <c r="BH126" s="217"/>
      <c r="BI126" s="217"/>
      <c r="BJ126" s="217"/>
      <c r="BK126" s="217"/>
      <c r="BL126" s="217"/>
      <c r="BN126" s="200"/>
      <c r="BO126" s="200"/>
      <c r="BP126" s="200"/>
      <c r="BQ126" s="200"/>
      <c r="BR126" s="200"/>
      <c r="BS126" s="200"/>
      <c r="BT126" s="200"/>
    </row>
    <row r="127" spans="3:72" ht="15" customHeight="1" hidden="1">
      <c r="C127" s="207" t="s">
        <v>165</v>
      </c>
      <c r="D127" s="217"/>
      <c r="E127" s="217"/>
      <c r="F127" s="217"/>
      <c r="G127" s="217"/>
      <c r="H127" s="217"/>
      <c r="I127" s="217"/>
      <c r="J127" s="217"/>
      <c r="K127" s="217"/>
      <c r="L127" s="217"/>
      <c r="M127" s="217"/>
      <c r="N127" s="217"/>
      <c r="O127" s="217"/>
      <c r="P127" s="217"/>
      <c r="Q127" s="217"/>
      <c r="R127" s="217"/>
      <c r="S127" s="217"/>
      <c r="T127" s="217"/>
      <c r="U127" s="217"/>
      <c r="V127" s="217"/>
      <c r="W127" s="417" t="s">
        <v>579</v>
      </c>
      <c r="X127" s="417"/>
      <c r="Y127" s="417"/>
      <c r="Z127" s="417"/>
      <c r="AA127" s="417"/>
      <c r="AB127" s="417"/>
      <c r="AC127" s="208"/>
      <c r="AD127" s="417" t="s">
        <v>579</v>
      </c>
      <c r="AE127" s="417"/>
      <c r="AF127" s="417"/>
      <c r="AG127" s="417"/>
      <c r="AH127" s="417"/>
      <c r="AI127" s="417"/>
      <c r="AJ127" s="219"/>
      <c r="AK127" s="272"/>
      <c r="AL127" s="272"/>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197"/>
      <c r="BN127" s="200"/>
      <c r="BO127" s="200"/>
      <c r="BP127" s="200"/>
      <c r="BQ127" s="200"/>
      <c r="BR127" s="200"/>
      <c r="BS127" s="200"/>
      <c r="BT127" s="200"/>
    </row>
    <row r="128" spans="3:72" ht="15" customHeight="1" hidden="1">
      <c r="C128" s="288" t="s">
        <v>178</v>
      </c>
      <c r="D128" s="217"/>
      <c r="E128" s="217"/>
      <c r="F128" s="217"/>
      <c r="G128" s="217"/>
      <c r="H128" s="217"/>
      <c r="I128" s="217"/>
      <c r="J128" s="217"/>
      <c r="K128" s="217"/>
      <c r="L128" s="217"/>
      <c r="M128" s="217"/>
      <c r="N128" s="217"/>
      <c r="O128" s="217"/>
      <c r="P128" s="217"/>
      <c r="Q128" s="217"/>
      <c r="R128" s="217"/>
      <c r="S128" s="217"/>
      <c r="T128" s="217"/>
      <c r="U128" s="217"/>
      <c r="V128" s="217"/>
      <c r="W128" s="424"/>
      <c r="X128" s="424"/>
      <c r="Y128" s="424"/>
      <c r="Z128" s="424"/>
      <c r="AA128" s="424"/>
      <c r="AB128" s="424"/>
      <c r="AC128" s="199"/>
      <c r="AD128" s="424"/>
      <c r="AE128" s="424"/>
      <c r="AF128" s="424"/>
      <c r="AG128" s="424"/>
      <c r="AH128" s="424"/>
      <c r="AI128" s="424"/>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7"/>
      <c r="BJ128" s="217"/>
      <c r="BK128" s="217"/>
      <c r="BL128" s="217"/>
      <c r="BN128" s="200"/>
      <c r="BO128" s="200"/>
      <c r="BP128" s="200"/>
      <c r="BQ128" s="200"/>
      <c r="BR128" s="200"/>
      <c r="BS128" s="200"/>
      <c r="BT128" s="200"/>
    </row>
    <row r="129" spans="3:72" ht="15" customHeight="1" hidden="1">
      <c r="C129" s="288" t="s">
        <v>179</v>
      </c>
      <c r="D129" s="217"/>
      <c r="E129" s="217"/>
      <c r="F129" s="217"/>
      <c r="G129" s="217"/>
      <c r="H129" s="217"/>
      <c r="I129" s="217"/>
      <c r="J129" s="217"/>
      <c r="K129" s="217"/>
      <c r="L129" s="217"/>
      <c r="M129" s="217"/>
      <c r="N129" s="217"/>
      <c r="O129" s="217"/>
      <c r="P129" s="217"/>
      <c r="Q129" s="217"/>
      <c r="R129" s="217"/>
      <c r="S129" s="217"/>
      <c r="T129" s="217"/>
      <c r="U129" s="217"/>
      <c r="V129" s="217"/>
      <c r="W129" s="199"/>
      <c r="X129" s="199"/>
      <c r="Y129" s="199"/>
      <c r="Z129" s="199"/>
      <c r="AA129" s="199"/>
      <c r="AB129" s="199"/>
      <c r="AC129" s="199"/>
      <c r="AD129" s="199"/>
      <c r="AE129" s="199"/>
      <c r="AF129" s="199"/>
      <c r="AG129" s="199"/>
      <c r="AH129" s="199"/>
      <c r="AI129" s="199"/>
      <c r="AM129" s="217"/>
      <c r="AN129" s="217"/>
      <c r="AO129" s="217"/>
      <c r="AP129" s="217"/>
      <c r="AQ129" s="217"/>
      <c r="AR129" s="217"/>
      <c r="AS129" s="217"/>
      <c r="AT129" s="217"/>
      <c r="AU129" s="217"/>
      <c r="AV129" s="217"/>
      <c r="AW129" s="217"/>
      <c r="AX129" s="217"/>
      <c r="AY129" s="217"/>
      <c r="AZ129" s="217"/>
      <c r="BA129" s="217"/>
      <c r="BB129" s="217"/>
      <c r="BC129" s="217"/>
      <c r="BD129" s="217"/>
      <c r="BE129" s="217"/>
      <c r="BF129" s="217"/>
      <c r="BG129" s="217"/>
      <c r="BH129" s="217"/>
      <c r="BI129" s="217"/>
      <c r="BJ129" s="217"/>
      <c r="BK129" s="217"/>
      <c r="BL129" s="217"/>
      <c r="BN129" s="200"/>
      <c r="BO129" s="200"/>
      <c r="BP129" s="200"/>
      <c r="BQ129" s="200"/>
      <c r="BR129" s="200"/>
      <c r="BS129" s="200"/>
      <c r="BT129" s="200"/>
    </row>
    <row r="130" spans="3:72" ht="15" customHeight="1" hidden="1">
      <c r="C130" s="288" t="s">
        <v>180</v>
      </c>
      <c r="D130" s="217"/>
      <c r="E130" s="217"/>
      <c r="F130" s="217"/>
      <c r="G130" s="217"/>
      <c r="H130" s="217"/>
      <c r="I130" s="217"/>
      <c r="J130" s="217"/>
      <c r="K130" s="217"/>
      <c r="L130" s="217"/>
      <c r="M130" s="217"/>
      <c r="N130" s="217"/>
      <c r="O130" s="217"/>
      <c r="P130" s="217"/>
      <c r="Q130" s="217"/>
      <c r="R130" s="217"/>
      <c r="S130" s="217"/>
      <c r="T130" s="217"/>
      <c r="U130" s="217"/>
      <c r="V130" s="217"/>
      <c r="W130" s="199"/>
      <c r="X130" s="199"/>
      <c r="Y130" s="199"/>
      <c r="Z130" s="199"/>
      <c r="AA130" s="199"/>
      <c r="AB130" s="199"/>
      <c r="AC130" s="199"/>
      <c r="AD130" s="199"/>
      <c r="AE130" s="199"/>
      <c r="AF130" s="199"/>
      <c r="AG130" s="199"/>
      <c r="AH130" s="199"/>
      <c r="AI130" s="199"/>
      <c r="AM130" s="217"/>
      <c r="AN130" s="217"/>
      <c r="AO130" s="217"/>
      <c r="AP130" s="217"/>
      <c r="AQ130" s="217"/>
      <c r="AR130" s="217"/>
      <c r="AS130" s="217"/>
      <c r="AT130" s="217"/>
      <c r="AU130" s="217"/>
      <c r="AV130" s="217"/>
      <c r="AW130" s="217"/>
      <c r="AX130" s="217"/>
      <c r="AY130" s="217"/>
      <c r="AZ130" s="217"/>
      <c r="BA130" s="217"/>
      <c r="BB130" s="217"/>
      <c r="BC130" s="217"/>
      <c r="BD130" s="217"/>
      <c r="BE130" s="217"/>
      <c r="BF130" s="217"/>
      <c r="BG130" s="217"/>
      <c r="BH130" s="217"/>
      <c r="BI130" s="217"/>
      <c r="BJ130" s="217"/>
      <c r="BK130" s="217"/>
      <c r="BL130" s="217"/>
      <c r="BN130" s="200"/>
      <c r="BO130" s="200"/>
      <c r="BP130" s="200"/>
      <c r="BQ130" s="200"/>
      <c r="BR130" s="200"/>
      <c r="BS130" s="200"/>
      <c r="BT130" s="200"/>
    </row>
    <row r="131" spans="3:72" ht="15" customHeight="1" hidden="1">
      <c r="C131" s="288" t="s">
        <v>181</v>
      </c>
      <c r="D131" s="217"/>
      <c r="E131" s="217"/>
      <c r="F131" s="217"/>
      <c r="G131" s="217"/>
      <c r="H131" s="217"/>
      <c r="I131" s="217"/>
      <c r="J131" s="217"/>
      <c r="K131" s="217"/>
      <c r="L131" s="217"/>
      <c r="M131" s="217"/>
      <c r="N131" s="217"/>
      <c r="O131" s="217"/>
      <c r="P131" s="217"/>
      <c r="Q131" s="217"/>
      <c r="R131" s="217"/>
      <c r="S131" s="217"/>
      <c r="T131" s="217"/>
      <c r="U131" s="217"/>
      <c r="V131" s="217"/>
      <c r="W131" s="424">
        <f>AD131</f>
        <v>40000000</v>
      </c>
      <c r="X131" s="424"/>
      <c r="Y131" s="424"/>
      <c r="Z131" s="424"/>
      <c r="AA131" s="424"/>
      <c r="AB131" s="424"/>
      <c r="AC131" s="199"/>
      <c r="AD131" s="424">
        <v>40000000</v>
      </c>
      <c r="AE131" s="424"/>
      <c r="AF131" s="424"/>
      <c r="AG131" s="424"/>
      <c r="AH131" s="424"/>
      <c r="AI131" s="424"/>
      <c r="AM131" s="217"/>
      <c r="AN131" s="217"/>
      <c r="AO131" s="217"/>
      <c r="AP131" s="217"/>
      <c r="AQ131" s="217"/>
      <c r="AR131" s="217"/>
      <c r="AS131" s="217"/>
      <c r="AT131" s="217"/>
      <c r="AU131" s="217"/>
      <c r="AV131" s="217"/>
      <c r="AW131" s="217"/>
      <c r="AX131" s="217"/>
      <c r="AY131" s="217"/>
      <c r="AZ131" s="217"/>
      <c r="BA131" s="217"/>
      <c r="BB131" s="217"/>
      <c r="BC131" s="217"/>
      <c r="BD131" s="217"/>
      <c r="BE131" s="217"/>
      <c r="BF131" s="217"/>
      <c r="BG131" s="217"/>
      <c r="BH131" s="217"/>
      <c r="BI131" s="217"/>
      <c r="BJ131" s="217"/>
      <c r="BK131" s="217"/>
      <c r="BL131" s="217"/>
      <c r="BN131" s="200"/>
      <c r="BO131" s="200"/>
      <c r="BP131" s="200"/>
      <c r="BQ131" s="200"/>
      <c r="BR131" s="200"/>
      <c r="BS131" s="200"/>
      <c r="BT131" s="200"/>
    </row>
    <row r="132" spans="3:72" ht="15" customHeight="1" hidden="1">
      <c r="C132" s="288" t="s">
        <v>182</v>
      </c>
      <c r="D132" s="217"/>
      <c r="E132" s="217"/>
      <c r="F132" s="217"/>
      <c r="G132" s="217"/>
      <c r="H132" s="217"/>
      <c r="I132" s="217"/>
      <c r="J132" s="217"/>
      <c r="K132" s="217"/>
      <c r="L132" s="217"/>
      <c r="M132" s="217"/>
      <c r="N132" s="217"/>
      <c r="O132" s="217"/>
      <c r="P132" s="217"/>
      <c r="Q132" s="217"/>
      <c r="R132" s="217"/>
      <c r="S132" s="217"/>
      <c r="T132" s="217"/>
      <c r="U132" s="217"/>
      <c r="V132" s="217"/>
      <c r="W132" s="424">
        <f>'[1]Tổng hợp'!F109-W131</f>
        <v>92000000</v>
      </c>
      <c r="X132" s="424"/>
      <c r="Y132" s="424"/>
      <c r="Z132" s="424"/>
      <c r="AA132" s="424"/>
      <c r="AB132" s="424"/>
      <c r="AC132" s="199"/>
      <c r="AD132" s="424">
        <f>'[1]Tổng hợp'!J104-AD131</f>
        <v>92000000</v>
      </c>
      <c r="AE132" s="424"/>
      <c r="AF132" s="424"/>
      <c r="AG132" s="424"/>
      <c r="AH132" s="424"/>
      <c r="AI132" s="424"/>
      <c r="AM132" s="217"/>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N132" s="200"/>
      <c r="BO132" s="200"/>
      <c r="BP132" s="200"/>
      <c r="BQ132" s="200"/>
      <c r="BR132" s="200"/>
      <c r="BS132" s="200"/>
      <c r="BT132" s="200"/>
    </row>
    <row r="133" spans="3:72" ht="6" customHeight="1" hidden="1">
      <c r="C133" s="207"/>
      <c r="D133" s="217"/>
      <c r="E133" s="217"/>
      <c r="F133" s="217"/>
      <c r="G133" s="217"/>
      <c r="H133" s="217"/>
      <c r="I133" s="217"/>
      <c r="J133" s="217"/>
      <c r="K133" s="217"/>
      <c r="L133" s="217"/>
      <c r="M133" s="217"/>
      <c r="N133" s="217"/>
      <c r="O133" s="217"/>
      <c r="P133" s="217"/>
      <c r="Q133" s="217"/>
      <c r="R133" s="217"/>
      <c r="S133" s="217"/>
      <c r="T133" s="217"/>
      <c r="U133" s="217"/>
      <c r="V133" s="217"/>
      <c r="W133" s="424"/>
      <c r="X133" s="424"/>
      <c r="Y133" s="424"/>
      <c r="Z133" s="424"/>
      <c r="AA133" s="424"/>
      <c r="AB133" s="424"/>
      <c r="AC133" s="199"/>
      <c r="AD133" s="424"/>
      <c r="AE133" s="424"/>
      <c r="AF133" s="424"/>
      <c r="AG133" s="424"/>
      <c r="AH133" s="424"/>
      <c r="AI133" s="424"/>
      <c r="AM133" s="217"/>
      <c r="AN133" s="217"/>
      <c r="AO133" s="217"/>
      <c r="AP133" s="217"/>
      <c r="AQ133" s="217"/>
      <c r="AR133" s="217"/>
      <c r="AS133" s="217"/>
      <c r="AT133" s="217"/>
      <c r="AU133" s="217"/>
      <c r="AV133" s="217"/>
      <c r="AW133" s="217"/>
      <c r="AX133" s="217"/>
      <c r="AY133" s="217"/>
      <c r="AZ133" s="217"/>
      <c r="BA133" s="217"/>
      <c r="BB133" s="217"/>
      <c r="BC133" s="217"/>
      <c r="BD133" s="217"/>
      <c r="BE133" s="217"/>
      <c r="BF133" s="217"/>
      <c r="BG133" s="217"/>
      <c r="BH133" s="217"/>
      <c r="BI133" s="217"/>
      <c r="BJ133" s="217"/>
      <c r="BK133" s="217"/>
      <c r="BL133" s="217"/>
      <c r="BN133" s="200"/>
      <c r="BO133" s="200"/>
      <c r="BP133" s="200"/>
      <c r="BQ133" s="200"/>
      <c r="BR133" s="200"/>
      <c r="BS133" s="200"/>
      <c r="BT133" s="200"/>
    </row>
    <row r="134" spans="3:72" ht="15" customHeight="1" hidden="1">
      <c r="C134" s="207"/>
      <c r="D134" s="217"/>
      <c r="E134" s="217"/>
      <c r="F134" s="217"/>
      <c r="G134" s="217"/>
      <c r="H134" s="217"/>
      <c r="I134" s="217"/>
      <c r="J134" s="217"/>
      <c r="K134" s="217"/>
      <c r="L134" s="217"/>
      <c r="M134" s="217"/>
      <c r="N134" s="217"/>
      <c r="O134" s="217"/>
      <c r="P134" s="217"/>
      <c r="Q134" s="217"/>
      <c r="R134" s="217"/>
      <c r="S134" s="217"/>
      <c r="T134" s="217"/>
      <c r="U134" s="217"/>
      <c r="V134" s="217"/>
      <c r="W134" s="426">
        <f>SUBTOTAL(9,W128:AB133)</f>
        <v>132000000</v>
      </c>
      <c r="X134" s="426"/>
      <c r="Y134" s="426"/>
      <c r="Z134" s="426"/>
      <c r="AA134" s="426"/>
      <c r="AB134" s="426"/>
      <c r="AC134" s="201"/>
      <c r="AD134" s="426">
        <f>SUBTOTAL(9,AD128:AI133)</f>
        <v>132000000</v>
      </c>
      <c r="AE134" s="426"/>
      <c r="AF134" s="426"/>
      <c r="AG134" s="426"/>
      <c r="AH134" s="426"/>
      <c r="AI134" s="426"/>
      <c r="AM134" s="217"/>
      <c r="AN134" s="217"/>
      <c r="AO134" s="217"/>
      <c r="AP134" s="217"/>
      <c r="AQ134" s="217"/>
      <c r="AR134" s="217"/>
      <c r="AS134" s="217"/>
      <c r="AT134" s="217"/>
      <c r="AU134" s="217"/>
      <c r="AV134" s="217"/>
      <c r="AW134" s="217"/>
      <c r="AX134" s="217"/>
      <c r="AY134" s="217"/>
      <c r="AZ134" s="217"/>
      <c r="BA134" s="217"/>
      <c r="BB134" s="217"/>
      <c r="BC134" s="217"/>
      <c r="BD134" s="217"/>
      <c r="BE134" s="217"/>
      <c r="BF134" s="217"/>
      <c r="BG134" s="217"/>
      <c r="BH134" s="217"/>
      <c r="BI134" s="217"/>
      <c r="BJ134" s="217"/>
      <c r="BK134" s="217"/>
      <c r="BL134" s="217"/>
      <c r="BN134" s="200"/>
      <c r="BO134" s="200"/>
      <c r="BP134" s="200"/>
      <c r="BQ134" s="200"/>
      <c r="BR134" s="200"/>
      <c r="BS134" s="200"/>
      <c r="BT134" s="200"/>
    </row>
    <row r="135" spans="3:72" ht="3" customHeight="1" hidden="1">
      <c r="C135" s="207"/>
      <c r="D135" s="217"/>
      <c r="E135" s="217"/>
      <c r="F135" s="217"/>
      <c r="G135" s="217"/>
      <c r="H135" s="217"/>
      <c r="I135" s="217"/>
      <c r="J135" s="217"/>
      <c r="K135" s="217"/>
      <c r="L135" s="217"/>
      <c r="M135" s="217"/>
      <c r="N135" s="217"/>
      <c r="O135" s="217"/>
      <c r="P135" s="217"/>
      <c r="Q135" s="217"/>
      <c r="R135" s="217"/>
      <c r="S135" s="217"/>
      <c r="T135" s="217"/>
      <c r="U135" s="217"/>
      <c r="V135" s="217"/>
      <c r="W135" s="145"/>
      <c r="X135" s="145"/>
      <c r="Y135" s="145"/>
      <c r="Z135" s="145"/>
      <c r="AA135" s="145"/>
      <c r="AB135" s="145"/>
      <c r="AC135" s="201"/>
      <c r="AD135" s="145"/>
      <c r="AE135" s="145"/>
      <c r="AF135" s="145"/>
      <c r="AG135" s="145"/>
      <c r="AH135" s="145"/>
      <c r="AI135" s="145"/>
      <c r="AM135" s="217"/>
      <c r="AN135" s="217"/>
      <c r="AO135" s="217"/>
      <c r="AP135" s="217"/>
      <c r="AQ135" s="217"/>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17"/>
      <c r="BN135" s="200"/>
      <c r="BO135" s="200"/>
      <c r="BP135" s="200"/>
      <c r="BQ135" s="200"/>
      <c r="BR135" s="200"/>
      <c r="BS135" s="200"/>
      <c r="BT135" s="200"/>
    </row>
    <row r="136" spans="3:72" ht="15" customHeight="1" hidden="1">
      <c r="C136" s="207"/>
      <c r="D136" s="217"/>
      <c r="E136" s="217"/>
      <c r="F136" s="217"/>
      <c r="G136" s="217"/>
      <c r="H136" s="217"/>
      <c r="I136" s="217"/>
      <c r="J136" s="217"/>
      <c r="K136" s="217"/>
      <c r="L136" s="217"/>
      <c r="M136" s="217"/>
      <c r="N136" s="217"/>
      <c r="O136" s="217"/>
      <c r="P136" s="217"/>
      <c r="Q136" s="217"/>
      <c r="R136" s="217"/>
      <c r="S136" s="217"/>
      <c r="T136" s="217"/>
      <c r="U136" s="217"/>
      <c r="V136" s="217"/>
      <c r="W136" s="145"/>
      <c r="X136" s="145"/>
      <c r="Y136" s="145"/>
      <c r="Z136" s="145"/>
      <c r="AA136" s="145"/>
      <c r="AB136" s="145"/>
      <c r="AC136" s="201"/>
      <c r="AD136" s="145"/>
      <c r="AE136" s="145"/>
      <c r="AF136" s="145"/>
      <c r="AG136" s="145"/>
      <c r="AH136" s="145"/>
      <c r="AI136" s="145"/>
      <c r="AM136" s="217"/>
      <c r="AN136" s="217"/>
      <c r="AO136" s="217"/>
      <c r="AP136" s="217"/>
      <c r="AQ136" s="217"/>
      <c r="AR136" s="217"/>
      <c r="AS136" s="217"/>
      <c r="AT136" s="217"/>
      <c r="AU136" s="217"/>
      <c r="AV136" s="217"/>
      <c r="AW136" s="217"/>
      <c r="AX136" s="217"/>
      <c r="AY136" s="217"/>
      <c r="AZ136" s="217"/>
      <c r="BA136" s="217"/>
      <c r="BB136" s="217"/>
      <c r="BC136" s="217"/>
      <c r="BD136" s="217"/>
      <c r="BE136" s="217"/>
      <c r="BF136" s="217"/>
      <c r="BG136" s="217"/>
      <c r="BH136" s="217"/>
      <c r="BI136" s="217"/>
      <c r="BJ136" s="217"/>
      <c r="BK136" s="217"/>
      <c r="BL136" s="217"/>
      <c r="BN136" s="200"/>
      <c r="BO136" s="200"/>
      <c r="BP136" s="200"/>
      <c r="BQ136" s="200"/>
      <c r="BR136" s="200"/>
      <c r="BS136" s="200"/>
      <c r="BT136" s="200"/>
    </row>
    <row r="137" spans="1:56" ht="15" customHeight="1">
      <c r="A137" s="186">
        <v>8</v>
      </c>
      <c r="B137" s="186" t="s">
        <v>747</v>
      </c>
      <c r="C137" s="187" t="s">
        <v>183</v>
      </c>
      <c r="D137" s="187"/>
      <c r="E137" s="187"/>
      <c r="F137" s="187"/>
      <c r="G137" s="187"/>
      <c r="H137" s="187"/>
      <c r="I137" s="187"/>
      <c r="J137" s="187"/>
      <c r="K137" s="187"/>
      <c r="L137" s="187"/>
      <c r="M137" s="187"/>
      <c r="N137" s="187"/>
      <c r="O137" s="187"/>
      <c r="P137" s="187"/>
      <c r="Q137" s="187"/>
      <c r="R137" s="187"/>
      <c r="S137" s="187"/>
      <c r="T137" s="187"/>
      <c r="W137" s="419" t="s">
        <v>677</v>
      </c>
      <c r="X137" s="419"/>
      <c r="Y137" s="419"/>
      <c r="Z137" s="419"/>
      <c r="AA137" s="419"/>
      <c r="AB137" s="419"/>
      <c r="AC137" s="188"/>
      <c r="AD137" s="419" t="s">
        <v>678</v>
      </c>
      <c r="AE137" s="419"/>
      <c r="AF137" s="419"/>
      <c r="AG137" s="419"/>
      <c r="AH137" s="419"/>
      <c r="AI137" s="419"/>
      <c r="AK137" s="186">
        <f>A137</f>
        <v>8</v>
      </c>
      <c r="AL137" s="186" t="s">
        <v>747</v>
      </c>
      <c r="AM137" s="187" t="s">
        <v>184</v>
      </c>
      <c r="AN137" s="187"/>
      <c r="AO137" s="187"/>
      <c r="AP137" s="187"/>
      <c r="AQ137" s="187"/>
      <c r="AR137" s="187"/>
      <c r="AS137" s="187"/>
      <c r="AT137" s="187"/>
      <c r="AU137" s="187"/>
      <c r="AV137" s="187"/>
      <c r="AW137" s="187"/>
      <c r="AX137" s="187"/>
      <c r="AY137" s="187"/>
      <c r="AZ137" s="187"/>
      <c r="BA137" s="187"/>
      <c r="BB137" s="187"/>
      <c r="BC137" s="187"/>
      <c r="BD137" s="187"/>
    </row>
    <row r="138" spans="3:72" ht="6" customHeight="1">
      <c r="C138" s="192"/>
      <c r="D138" s="192"/>
      <c r="E138" s="192"/>
      <c r="F138" s="192"/>
      <c r="G138" s="192"/>
      <c r="H138" s="192"/>
      <c r="I138" s="192"/>
      <c r="J138" s="192"/>
      <c r="K138" s="192"/>
      <c r="L138" s="192"/>
      <c r="M138" s="192"/>
      <c r="N138" s="192"/>
      <c r="O138" s="192"/>
      <c r="P138" s="192"/>
      <c r="Q138" s="192"/>
      <c r="R138" s="192"/>
      <c r="S138" s="192"/>
      <c r="T138" s="192"/>
      <c r="W138" s="419"/>
      <c r="X138" s="419"/>
      <c r="Y138" s="419"/>
      <c r="Z138" s="419"/>
      <c r="AA138" s="419"/>
      <c r="AB138" s="419"/>
      <c r="AC138" s="193"/>
      <c r="AD138" s="419"/>
      <c r="AE138" s="419"/>
      <c r="AF138" s="419"/>
      <c r="AG138" s="419"/>
      <c r="AH138" s="419"/>
      <c r="AI138" s="419"/>
      <c r="AM138" s="192"/>
      <c r="AN138" s="192"/>
      <c r="AO138" s="192"/>
      <c r="AP138" s="192"/>
      <c r="AQ138" s="192"/>
      <c r="AR138" s="192"/>
      <c r="AS138" s="192"/>
      <c r="AT138" s="192"/>
      <c r="AU138" s="192"/>
      <c r="AV138" s="192"/>
      <c r="AW138" s="192"/>
      <c r="AX138" s="192"/>
      <c r="AY138" s="192"/>
      <c r="AZ138" s="192"/>
      <c r="BA138" s="192"/>
      <c r="BB138" s="192"/>
      <c r="BC138" s="192"/>
      <c r="BD138" s="192"/>
      <c r="BG138" s="478" t="s">
        <v>185</v>
      </c>
      <c r="BH138" s="478"/>
      <c r="BI138" s="478"/>
      <c r="BJ138" s="478"/>
      <c r="BK138" s="478"/>
      <c r="BL138" s="478"/>
      <c r="BN138" s="478" t="s">
        <v>186</v>
      </c>
      <c r="BO138" s="478"/>
      <c r="BP138" s="478"/>
      <c r="BQ138" s="478"/>
      <c r="BR138" s="478"/>
      <c r="BS138" s="478"/>
      <c r="BT138" s="195"/>
    </row>
    <row r="139" spans="3:74" ht="12.75" customHeight="1">
      <c r="C139" s="192"/>
      <c r="D139" s="192"/>
      <c r="E139" s="192"/>
      <c r="F139" s="192"/>
      <c r="G139" s="192"/>
      <c r="H139" s="192"/>
      <c r="I139" s="192"/>
      <c r="J139" s="192"/>
      <c r="K139" s="192"/>
      <c r="L139" s="192"/>
      <c r="M139" s="192"/>
      <c r="N139" s="192"/>
      <c r="O139" s="192"/>
      <c r="P139" s="192"/>
      <c r="Q139" s="192"/>
      <c r="R139" s="192"/>
      <c r="S139" s="192"/>
      <c r="T139" s="192"/>
      <c r="W139" s="417" t="s">
        <v>579</v>
      </c>
      <c r="X139" s="417"/>
      <c r="Y139" s="417"/>
      <c r="Z139" s="417"/>
      <c r="AA139" s="417"/>
      <c r="AB139" s="417"/>
      <c r="AC139" s="208"/>
      <c r="AD139" s="417" t="s">
        <v>579</v>
      </c>
      <c r="AE139" s="417"/>
      <c r="AF139" s="417"/>
      <c r="AG139" s="417"/>
      <c r="AH139" s="417"/>
      <c r="AI139" s="417"/>
      <c r="AJ139" s="219"/>
      <c r="AK139" s="272"/>
      <c r="AL139" s="272"/>
      <c r="AM139" s="289"/>
      <c r="AN139" s="289"/>
      <c r="AO139" s="289"/>
      <c r="AP139" s="289"/>
      <c r="AQ139" s="289"/>
      <c r="AR139" s="289"/>
      <c r="AS139" s="289"/>
      <c r="AT139" s="289"/>
      <c r="AU139" s="289"/>
      <c r="AV139" s="289"/>
      <c r="AW139" s="289"/>
      <c r="AX139" s="289"/>
      <c r="AY139" s="289"/>
      <c r="AZ139" s="289"/>
      <c r="BA139" s="289"/>
      <c r="BB139" s="289"/>
      <c r="BC139" s="289"/>
      <c r="BD139" s="289"/>
      <c r="BE139" s="197"/>
      <c r="BF139" s="197"/>
      <c r="BG139" s="222"/>
      <c r="BH139" s="222"/>
      <c r="BI139" s="222"/>
      <c r="BJ139" s="222"/>
      <c r="BK139" s="222"/>
      <c r="BL139" s="222"/>
      <c r="BM139" s="197"/>
      <c r="BN139" s="222"/>
      <c r="BO139" s="222"/>
      <c r="BP139" s="222"/>
      <c r="BQ139" s="222"/>
      <c r="BR139" s="222"/>
      <c r="BS139" s="222"/>
      <c r="BT139" s="222"/>
      <c r="BU139" s="229"/>
      <c r="BV139" s="229"/>
    </row>
    <row r="140" spans="3:72" ht="15" customHeight="1">
      <c r="C140" s="277" t="s">
        <v>187</v>
      </c>
      <c r="D140" s="66"/>
      <c r="E140" s="66"/>
      <c r="F140" s="66"/>
      <c r="G140" s="66"/>
      <c r="H140" s="66"/>
      <c r="I140" s="66"/>
      <c r="J140" s="66"/>
      <c r="K140" s="66"/>
      <c r="L140" s="66"/>
      <c r="M140" s="66"/>
      <c r="N140" s="66"/>
      <c r="O140" s="66"/>
      <c r="P140" s="66"/>
      <c r="Q140" s="66"/>
      <c r="R140" s="66"/>
      <c r="S140" s="66"/>
      <c r="T140" s="66"/>
      <c r="U140" s="66"/>
      <c r="W140" s="473">
        <v>71685642</v>
      </c>
      <c r="X140" s="473"/>
      <c r="Y140" s="473"/>
      <c r="Z140" s="473"/>
      <c r="AA140" s="473"/>
      <c r="AB140" s="473"/>
      <c r="AC140" s="199"/>
      <c r="AD140" s="473">
        <v>194575311</v>
      </c>
      <c r="AE140" s="473"/>
      <c r="AF140" s="473"/>
      <c r="AG140" s="473"/>
      <c r="AH140" s="473"/>
      <c r="AI140" s="473"/>
      <c r="AM140" s="66"/>
      <c r="AN140" s="186"/>
      <c r="AO140" s="186"/>
      <c r="AP140" s="186"/>
      <c r="AQ140" s="186"/>
      <c r="AR140" s="186"/>
      <c r="AS140" s="186"/>
      <c r="AT140" s="186"/>
      <c r="AU140" s="186"/>
      <c r="AV140" s="186"/>
      <c r="AW140" s="186"/>
      <c r="AX140" s="186"/>
      <c r="AY140" s="186"/>
      <c r="AZ140" s="186"/>
      <c r="BA140" s="186"/>
      <c r="BB140" s="186"/>
      <c r="BC140" s="186"/>
      <c r="BD140" s="186"/>
      <c r="BG140" s="202"/>
      <c r="BH140" s="202"/>
      <c r="BI140" s="202"/>
      <c r="BJ140" s="202"/>
      <c r="BK140" s="202"/>
      <c r="BL140" s="202"/>
      <c r="BN140" s="202"/>
      <c r="BO140" s="202"/>
      <c r="BP140" s="202"/>
      <c r="BQ140" s="202"/>
      <c r="BR140" s="202"/>
      <c r="BS140" s="202"/>
      <c r="BT140" s="202"/>
    </row>
    <row r="141" spans="3:72" ht="15" customHeight="1">
      <c r="C141" s="277" t="s">
        <v>188</v>
      </c>
      <c r="D141" s="66"/>
      <c r="E141" s="66"/>
      <c r="F141" s="66"/>
      <c r="G141" s="66"/>
      <c r="H141" s="66"/>
      <c r="I141" s="66"/>
      <c r="J141" s="66"/>
      <c r="K141" s="66"/>
      <c r="L141" s="66"/>
      <c r="M141" s="66"/>
      <c r="N141" s="66"/>
      <c r="O141" s="66"/>
      <c r="P141" s="66"/>
      <c r="Q141" s="66"/>
      <c r="R141" s="66"/>
      <c r="S141" s="66"/>
      <c r="T141" s="66"/>
      <c r="U141" s="66"/>
      <c r="W141" s="473">
        <v>0</v>
      </c>
      <c r="X141" s="473"/>
      <c r="Y141" s="473"/>
      <c r="Z141" s="473"/>
      <c r="AA141" s="473"/>
      <c r="AB141" s="473"/>
      <c r="AC141" s="199"/>
      <c r="AD141" s="473">
        <v>153426319</v>
      </c>
      <c r="AE141" s="473"/>
      <c r="AF141" s="473"/>
      <c r="AG141" s="473"/>
      <c r="AH141" s="473"/>
      <c r="AI141" s="473"/>
      <c r="AM141" s="66"/>
      <c r="AN141" s="186"/>
      <c r="AO141" s="186"/>
      <c r="AP141" s="186"/>
      <c r="AQ141" s="186"/>
      <c r="AR141" s="186"/>
      <c r="AS141" s="186"/>
      <c r="AT141" s="186"/>
      <c r="AU141" s="186"/>
      <c r="AV141" s="186"/>
      <c r="AW141" s="186"/>
      <c r="AX141" s="186"/>
      <c r="AY141" s="186"/>
      <c r="AZ141" s="186"/>
      <c r="BA141" s="186"/>
      <c r="BB141" s="186"/>
      <c r="BC141" s="186"/>
      <c r="BD141" s="186"/>
      <c r="BG141" s="202"/>
      <c r="BH141" s="202"/>
      <c r="BI141" s="202"/>
      <c r="BJ141" s="202"/>
      <c r="BK141" s="202"/>
      <c r="BL141" s="202"/>
      <c r="BN141" s="202"/>
      <c r="BO141" s="202"/>
      <c r="BP141" s="202"/>
      <c r="BQ141" s="202"/>
      <c r="BR141" s="202"/>
      <c r="BS141" s="202"/>
      <c r="BT141" s="202"/>
    </row>
    <row r="142" spans="3:72" ht="18" customHeight="1">
      <c r="C142" s="277" t="s">
        <v>189</v>
      </c>
      <c r="D142" s="66"/>
      <c r="E142" s="66"/>
      <c r="F142" s="66"/>
      <c r="G142" s="66"/>
      <c r="H142" s="66"/>
      <c r="I142" s="66"/>
      <c r="J142" s="66"/>
      <c r="K142" s="66"/>
      <c r="L142" s="66"/>
      <c r="M142" s="66"/>
      <c r="N142" s="66"/>
      <c r="O142" s="66"/>
      <c r="P142" s="66"/>
      <c r="Q142" s="66"/>
      <c r="R142" s="66"/>
      <c r="S142" s="66"/>
      <c r="T142" s="66"/>
      <c r="U142" s="66"/>
      <c r="W142" s="473">
        <v>129601705</v>
      </c>
      <c r="X142" s="473"/>
      <c r="Y142" s="473"/>
      <c r="Z142" s="473"/>
      <c r="AA142" s="473"/>
      <c r="AB142" s="473"/>
      <c r="AC142" s="199"/>
      <c r="AD142" s="473">
        <v>129848055</v>
      </c>
      <c r="AE142" s="473"/>
      <c r="AF142" s="473"/>
      <c r="AG142" s="473"/>
      <c r="AH142" s="473"/>
      <c r="AI142" s="473"/>
      <c r="AM142" s="66"/>
      <c r="AN142" s="186"/>
      <c r="AO142" s="186"/>
      <c r="AP142" s="186"/>
      <c r="AQ142" s="186"/>
      <c r="AR142" s="186"/>
      <c r="AS142" s="186"/>
      <c r="AT142" s="186"/>
      <c r="AU142" s="186"/>
      <c r="AV142" s="186"/>
      <c r="AW142" s="186"/>
      <c r="AX142" s="186"/>
      <c r="AY142" s="186"/>
      <c r="AZ142" s="186"/>
      <c r="BA142" s="186"/>
      <c r="BB142" s="186"/>
      <c r="BC142" s="186"/>
      <c r="BD142" s="186"/>
      <c r="BG142" s="202"/>
      <c r="BH142" s="202"/>
      <c r="BI142" s="202"/>
      <c r="BJ142" s="202"/>
      <c r="BK142" s="202"/>
      <c r="BL142" s="202"/>
      <c r="BN142" s="202"/>
      <c r="BO142" s="202"/>
      <c r="BP142" s="202"/>
      <c r="BQ142" s="202"/>
      <c r="BR142" s="202"/>
      <c r="BS142" s="202"/>
      <c r="BT142" s="202"/>
    </row>
    <row r="143" spans="3:72" ht="15.75" customHeight="1">
      <c r="C143" s="33" t="s">
        <v>190</v>
      </c>
      <c r="W143" s="473"/>
      <c r="X143" s="473"/>
      <c r="Y143" s="473"/>
      <c r="Z143" s="473"/>
      <c r="AA143" s="473"/>
      <c r="AB143" s="473"/>
      <c r="AC143" s="199"/>
      <c r="AD143" s="424"/>
      <c r="AE143" s="424"/>
      <c r="AF143" s="424"/>
      <c r="AG143" s="424"/>
      <c r="AH143" s="424"/>
      <c r="AI143" s="424"/>
      <c r="AM143" s="290"/>
      <c r="BG143" s="433"/>
      <c r="BH143" s="433"/>
      <c r="BI143" s="433"/>
      <c r="BJ143" s="433"/>
      <c r="BK143" s="433"/>
      <c r="BL143" s="433"/>
      <c r="BN143" s="423"/>
      <c r="BO143" s="423"/>
      <c r="BP143" s="423"/>
      <c r="BQ143" s="423"/>
      <c r="BR143" s="423"/>
      <c r="BS143" s="423"/>
      <c r="BT143" s="202"/>
    </row>
    <row r="144" spans="4:74" ht="15" customHeight="1" thickBot="1">
      <c r="D144" s="186"/>
      <c r="E144" s="186"/>
      <c r="F144" s="186"/>
      <c r="G144" s="186"/>
      <c r="H144" s="186"/>
      <c r="I144" s="186"/>
      <c r="J144" s="186"/>
      <c r="K144" s="186"/>
      <c r="L144" s="186"/>
      <c r="M144" s="186"/>
      <c r="N144" s="186"/>
      <c r="O144" s="186"/>
      <c r="P144" s="186"/>
      <c r="Q144" s="186"/>
      <c r="R144" s="186"/>
      <c r="S144" s="186"/>
      <c r="T144" s="186"/>
      <c r="W144" s="426">
        <f>SUBTOTAL(9,W140:AB143)</f>
        <v>201287347</v>
      </c>
      <c r="X144" s="426"/>
      <c r="Y144" s="426"/>
      <c r="Z144" s="426"/>
      <c r="AA144" s="426"/>
      <c r="AB144" s="426"/>
      <c r="AC144" s="201"/>
      <c r="AD144" s="426">
        <f>SUBTOTAL(9,AD140:AI143)</f>
        <v>477849685</v>
      </c>
      <c r="AE144" s="426"/>
      <c r="AF144" s="426"/>
      <c r="AG144" s="426"/>
      <c r="AH144" s="426"/>
      <c r="AI144" s="426"/>
      <c r="AM144" s="66" t="s">
        <v>149</v>
      </c>
      <c r="AN144" s="186"/>
      <c r="AO144" s="186"/>
      <c r="AP144" s="186"/>
      <c r="AQ144" s="186"/>
      <c r="AR144" s="186"/>
      <c r="AS144" s="186"/>
      <c r="AT144" s="186"/>
      <c r="AU144" s="186"/>
      <c r="AV144" s="186"/>
      <c r="AW144" s="186"/>
      <c r="AX144" s="186"/>
      <c r="AY144" s="186"/>
      <c r="AZ144" s="186"/>
      <c r="BA144" s="186"/>
      <c r="BB144" s="186"/>
      <c r="BC144" s="186"/>
      <c r="BD144" s="186"/>
      <c r="BG144" s="479" t="e">
        <f>#REF!+#REF!-#REF!</f>
        <v>#REF!</v>
      </c>
      <c r="BH144" s="479"/>
      <c r="BI144" s="479"/>
      <c r="BJ144" s="479"/>
      <c r="BK144" s="479"/>
      <c r="BL144" s="479"/>
      <c r="BM144" s="197"/>
      <c r="BN144" s="479" t="e">
        <f>#REF!+#REF!-#REF!</f>
        <v>#REF!</v>
      </c>
      <c r="BO144" s="479"/>
      <c r="BP144" s="479"/>
      <c r="BQ144" s="479"/>
      <c r="BR144" s="479"/>
      <c r="BS144" s="479"/>
      <c r="BT144" s="205"/>
      <c r="BU144" s="206"/>
      <c r="BV144" s="206"/>
    </row>
    <row r="145" spans="3:72" ht="3" customHeight="1" thickTop="1">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D145" s="200"/>
      <c r="AE145" s="200"/>
      <c r="AF145" s="200"/>
      <c r="AG145" s="200"/>
      <c r="AH145" s="200"/>
      <c r="AI145" s="200"/>
      <c r="AM145" s="217"/>
      <c r="AN145" s="217"/>
      <c r="AO145" s="217"/>
      <c r="AP145" s="217"/>
      <c r="AQ145" s="217"/>
      <c r="AR145" s="217"/>
      <c r="AS145" s="217"/>
      <c r="AT145" s="217"/>
      <c r="AU145" s="217"/>
      <c r="AV145" s="217"/>
      <c r="AW145" s="217"/>
      <c r="AX145" s="217"/>
      <c r="AY145" s="217"/>
      <c r="AZ145" s="217"/>
      <c r="BA145" s="217"/>
      <c r="BB145" s="217"/>
      <c r="BC145" s="217"/>
      <c r="BD145" s="217"/>
      <c r="BE145" s="217"/>
      <c r="BF145" s="217"/>
      <c r="BG145" s="217"/>
      <c r="BH145" s="217"/>
      <c r="BI145" s="217"/>
      <c r="BJ145" s="217"/>
      <c r="BK145" s="217"/>
      <c r="BL145" s="217"/>
      <c r="BN145" s="200"/>
      <c r="BO145" s="200"/>
      <c r="BP145" s="200"/>
      <c r="BQ145" s="200"/>
      <c r="BR145" s="200"/>
      <c r="BS145" s="200"/>
      <c r="BT145" s="200"/>
    </row>
    <row r="146" spans="1:56" ht="15" customHeight="1" hidden="1">
      <c r="A146" s="186">
        <v>9</v>
      </c>
      <c r="B146" s="186" t="s">
        <v>747</v>
      </c>
      <c r="C146" s="187" t="s">
        <v>191</v>
      </c>
      <c r="D146" s="187"/>
      <c r="E146" s="187"/>
      <c r="F146" s="187"/>
      <c r="G146" s="187"/>
      <c r="H146" s="187"/>
      <c r="I146" s="187"/>
      <c r="J146" s="187"/>
      <c r="K146" s="187"/>
      <c r="L146" s="187"/>
      <c r="M146" s="187"/>
      <c r="N146" s="187"/>
      <c r="O146" s="187"/>
      <c r="P146" s="187"/>
      <c r="Q146" s="187"/>
      <c r="R146" s="187"/>
      <c r="S146" s="187"/>
      <c r="T146" s="187"/>
      <c r="W146" s="419" t="str">
        <f>'[1]Danh mục'!$B$17</f>
        <v>30/09/2014</v>
      </c>
      <c r="X146" s="419"/>
      <c r="Y146" s="419"/>
      <c r="Z146" s="419"/>
      <c r="AA146" s="419"/>
      <c r="AB146" s="419"/>
      <c r="AC146" s="188"/>
      <c r="AD146" s="419">
        <f>'[1]Danh mục'!$B$19</f>
        <v>41640</v>
      </c>
      <c r="AE146" s="419"/>
      <c r="AF146" s="419"/>
      <c r="AG146" s="419"/>
      <c r="AH146" s="419"/>
      <c r="AI146" s="419"/>
      <c r="AK146" s="186">
        <f>A146</f>
        <v>9</v>
      </c>
      <c r="AL146" s="186" t="s">
        <v>747</v>
      </c>
      <c r="AM146" s="187" t="s">
        <v>192</v>
      </c>
      <c r="AN146" s="187"/>
      <c r="AO146" s="187"/>
      <c r="AP146" s="187"/>
      <c r="AQ146" s="187"/>
      <c r="AR146" s="187"/>
      <c r="AS146" s="187"/>
      <c r="AT146" s="187"/>
      <c r="AU146" s="187"/>
      <c r="AV146" s="187"/>
      <c r="AW146" s="187"/>
      <c r="AX146" s="187"/>
      <c r="AY146" s="187"/>
      <c r="AZ146" s="187"/>
      <c r="BA146" s="187"/>
      <c r="BB146" s="187"/>
      <c r="BC146" s="187"/>
      <c r="BD146" s="187"/>
    </row>
    <row r="147" spans="3:72" ht="3" customHeight="1" hidden="1">
      <c r="C147" s="192"/>
      <c r="D147" s="192"/>
      <c r="E147" s="192"/>
      <c r="F147" s="192"/>
      <c r="G147" s="192"/>
      <c r="H147" s="192"/>
      <c r="I147" s="192"/>
      <c r="J147" s="192"/>
      <c r="K147" s="192"/>
      <c r="L147" s="192"/>
      <c r="M147" s="192"/>
      <c r="N147" s="192"/>
      <c r="O147" s="192"/>
      <c r="P147" s="192"/>
      <c r="Q147" s="192"/>
      <c r="R147" s="192"/>
      <c r="S147" s="192"/>
      <c r="T147" s="192"/>
      <c r="W147" s="419"/>
      <c r="X147" s="419"/>
      <c r="Y147" s="419"/>
      <c r="Z147" s="419"/>
      <c r="AA147" s="419"/>
      <c r="AB147" s="419"/>
      <c r="AC147" s="193"/>
      <c r="AD147" s="419"/>
      <c r="AE147" s="419"/>
      <c r="AF147" s="419"/>
      <c r="AG147" s="419"/>
      <c r="AH147" s="419"/>
      <c r="AI147" s="419"/>
      <c r="AM147" s="192"/>
      <c r="AN147" s="192"/>
      <c r="AO147" s="192"/>
      <c r="AP147" s="192"/>
      <c r="AQ147" s="192"/>
      <c r="AR147" s="192"/>
      <c r="AS147" s="192"/>
      <c r="AT147" s="192"/>
      <c r="AU147" s="192"/>
      <c r="AV147" s="192"/>
      <c r="AW147" s="192"/>
      <c r="AX147" s="192"/>
      <c r="AY147" s="192"/>
      <c r="AZ147" s="192"/>
      <c r="BA147" s="192"/>
      <c r="BB147" s="192"/>
      <c r="BC147" s="192"/>
      <c r="BD147" s="192"/>
      <c r="BG147" s="478" t="s">
        <v>185</v>
      </c>
      <c r="BH147" s="478"/>
      <c r="BI147" s="478"/>
      <c r="BJ147" s="478"/>
      <c r="BK147" s="478"/>
      <c r="BL147" s="478"/>
      <c r="BN147" s="478" t="s">
        <v>186</v>
      </c>
      <c r="BO147" s="478"/>
      <c r="BP147" s="478"/>
      <c r="BQ147" s="478"/>
      <c r="BR147" s="478"/>
      <c r="BS147" s="478"/>
      <c r="BT147" s="195"/>
    </row>
    <row r="148" spans="4:73" ht="15" customHeight="1" hidden="1">
      <c r="D148" s="186"/>
      <c r="E148" s="186"/>
      <c r="F148" s="186"/>
      <c r="G148" s="186"/>
      <c r="H148" s="186"/>
      <c r="I148" s="186"/>
      <c r="J148" s="186"/>
      <c r="K148" s="186"/>
      <c r="L148" s="186"/>
      <c r="M148" s="186"/>
      <c r="N148" s="186"/>
      <c r="O148" s="186"/>
      <c r="P148" s="186"/>
      <c r="Q148" s="186"/>
      <c r="R148" s="186"/>
      <c r="S148" s="186"/>
      <c r="T148" s="186"/>
      <c r="W148" s="417" t="s">
        <v>579</v>
      </c>
      <c r="X148" s="417"/>
      <c r="Y148" s="417"/>
      <c r="Z148" s="417"/>
      <c r="AA148" s="417"/>
      <c r="AB148" s="417"/>
      <c r="AC148" s="208"/>
      <c r="AD148" s="417" t="s">
        <v>579</v>
      </c>
      <c r="AE148" s="417"/>
      <c r="AF148" s="417"/>
      <c r="AG148" s="417"/>
      <c r="AH148" s="417"/>
      <c r="AI148" s="417"/>
      <c r="AJ148" s="219"/>
      <c r="AK148" s="272"/>
      <c r="AL148" s="272"/>
      <c r="AM148" s="291" t="s">
        <v>193</v>
      </c>
      <c r="AN148" s="272"/>
      <c r="AO148" s="272"/>
      <c r="AP148" s="272"/>
      <c r="AQ148" s="272"/>
      <c r="AR148" s="272"/>
      <c r="AS148" s="272"/>
      <c r="AT148" s="272"/>
      <c r="AU148" s="272"/>
      <c r="AV148" s="272"/>
      <c r="AW148" s="272"/>
      <c r="AX148" s="272"/>
      <c r="AY148" s="272"/>
      <c r="AZ148" s="272"/>
      <c r="BA148" s="272"/>
      <c r="BB148" s="272"/>
      <c r="BC148" s="272"/>
      <c r="BD148" s="272"/>
      <c r="BE148" s="197"/>
      <c r="BF148" s="197"/>
      <c r="BG148" s="435"/>
      <c r="BH148" s="435"/>
      <c r="BI148" s="435"/>
      <c r="BJ148" s="435"/>
      <c r="BK148" s="435"/>
      <c r="BL148" s="435"/>
      <c r="BM148" s="197"/>
      <c r="BN148" s="435"/>
      <c r="BO148" s="435"/>
      <c r="BP148" s="435"/>
      <c r="BQ148" s="435"/>
      <c r="BR148" s="435"/>
      <c r="BS148" s="435"/>
      <c r="BT148" s="200"/>
      <c r="BU148" s="229"/>
    </row>
    <row r="149" spans="3:74" ht="15" customHeight="1" hidden="1">
      <c r="C149" s="66" t="s">
        <v>194</v>
      </c>
      <c r="D149" s="186"/>
      <c r="E149" s="186"/>
      <c r="F149" s="186"/>
      <c r="G149" s="186"/>
      <c r="H149" s="186"/>
      <c r="I149" s="186"/>
      <c r="J149" s="186"/>
      <c r="K149" s="186"/>
      <c r="L149" s="186"/>
      <c r="M149" s="186"/>
      <c r="N149" s="186"/>
      <c r="O149" s="186"/>
      <c r="P149" s="186"/>
      <c r="Q149" s="186"/>
      <c r="R149" s="186"/>
      <c r="S149" s="186"/>
      <c r="T149" s="186"/>
      <c r="W149" s="424">
        <f>SUBTOTAL(9,W150:AB152)</f>
        <v>0</v>
      </c>
      <c r="X149" s="424"/>
      <c r="Y149" s="424"/>
      <c r="Z149" s="424"/>
      <c r="AA149" s="424"/>
      <c r="AB149" s="424"/>
      <c r="AC149" s="201"/>
      <c r="AD149" s="424">
        <f>SUBTOTAL(9,AD150:AI152)</f>
        <v>1320000000</v>
      </c>
      <c r="AE149" s="424"/>
      <c r="AF149" s="424"/>
      <c r="AG149" s="424"/>
      <c r="AH149" s="424"/>
      <c r="AI149" s="424"/>
      <c r="AM149" s="66" t="s">
        <v>193</v>
      </c>
      <c r="AN149" s="186"/>
      <c r="AO149" s="186"/>
      <c r="AP149" s="186"/>
      <c r="AQ149" s="186"/>
      <c r="AR149" s="186"/>
      <c r="AS149" s="186"/>
      <c r="AT149" s="186"/>
      <c r="AU149" s="186"/>
      <c r="AV149" s="186"/>
      <c r="AW149" s="186"/>
      <c r="AX149" s="186"/>
      <c r="AY149" s="186"/>
      <c r="AZ149" s="186"/>
      <c r="BA149" s="186"/>
      <c r="BB149" s="186"/>
      <c r="BC149" s="186"/>
      <c r="BD149" s="186"/>
      <c r="BG149" s="480"/>
      <c r="BH149" s="480"/>
      <c r="BI149" s="480"/>
      <c r="BJ149" s="480"/>
      <c r="BK149" s="480"/>
      <c r="BL149" s="480"/>
      <c r="BN149" s="480"/>
      <c r="BO149" s="480"/>
      <c r="BP149" s="480"/>
      <c r="BQ149" s="480"/>
      <c r="BR149" s="480"/>
      <c r="BS149" s="480"/>
      <c r="BT149" s="200"/>
      <c r="BU149" s="239"/>
      <c r="BV149" s="239"/>
    </row>
    <row r="150" spans="1:75" s="295" customFormat="1" ht="15" customHeight="1" hidden="1">
      <c r="A150" s="292"/>
      <c r="B150" s="292"/>
      <c r="C150" s="293" t="s">
        <v>195</v>
      </c>
      <c r="D150" s="292"/>
      <c r="E150" s="292"/>
      <c r="F150" s="292"/>
      <c r="G150" s="292"/>
      <c r="H150" s="292"/>
      <c r="I150" s="292"/>
      <c r="J150" s="292"/>
      <c r="K150" s="292"/>
      <c r="L150" s="292"/>
      <c r="M150" s="292"/>
      <c r="N150" s="292"/>
      <c r="O150" s="292"/>
      <c r="P150" s="292"/>
      <c r="Q150" s="292"/>
      <c r="R150" s="292"/>
      <c r="S150" s="292"/>
      <c r="T150" s="292"/>
      <c r="U150" s="290"/>
      <c r="V150" s="290"/>
      <c r="W150" s="481"/>
      <c r="X150" s="481"/>
      <c r="Y150" s="481"/>
      <c r="Z150" s="481"/>
      <c r="AA150" s="481"/>
      <c r="AB150" s="481"/>
      <c r="AC150" s="294"/>
      <c r="AD150" s="481"/>
      <c r="AE150" s="481"/>
      <c r="AF150" s="481"/>
      <c r="AG150" s="481"/>
      <c r="AH150" s="481"/>
      <c r="AI150" s="481"/>
      <c r="AK150" s="292"/>
      <c r="AL150" s="292"/>
      <c r="AM150" s="296"/>
      <c r="AN150" s="292"/>
      <c r="AO150" s="292"/>
      <c r="AP150" s="292"/>
      <c r="AQ150" s="292"/>
      <c r="AR150" s="292"/>
      <c r="AS150" s="292"/>
      <c r="AT150" s="292"/>
      <c r="AU150" s="292"/>
      <c r="AV150" s="292"/>
      <c r="AW150" s="292"/>
      <c r="AX150" s="292"/>
      <c r="AY150" s="292"/>
      <c r="AZ150" s="292"/>
      <c r="BA150" s="292"/>
      <c r="BB150" s="292"/>
      <c r="BC150" s="292"/>
      <c r="BD150" s="292"/>
      <c r="BE150" s="290"/>
      <c r="BF150" s="290"/>
      <c r="BG150" s="106"/>
      <c r="BH150" s="106"/>
      <c r="BI150" s="106"/>
      <c r="BJ150" s="106"/>
      <c r="BK150" s="106"/>
      <c r="BL150" s="106"/>
      <c r="BM150" s="290"/>
      <c r="BN150" s="106"/>
      <c r="BO150" s="106"/>
      <c r="BP150" s="106"/>
      <c r="BQ150" s="106"/>
      <c r="BR150" s="106"/>
      <c r="BS150" s="106"/>
      <c r="BT150" s="106"/>
      <c r="BU150" s="297"/>
      <c r="BV150" s="297"/>
      <c r="BW150" s="290"/>
    </row>
    <row r="151" spans="1:75" s="295" customFormat="1" ht="15" customHeight="1" hidden="1">
      <c r="A151" s="292"/>
      <c r="B151" s="292"/>
      <c r="C151" s="293" t="s">
        <v>196</v>
      </c>
      <c r="D151" s="292"/>
      <c r="E151" s="292"/>
      <c r="F151" s="292"/>
      <c r="G151" s="292"/>
      <c r="H151" s="292"/>
      <c r="I151" s="292"/>
      <c r="J151" s="292"/>
      <c r="K151" s="292"/>
      <c r="L151" s="292"/>
      <c r="M151" s="292"/>
      <c r="N151" s="292"/>
      <c r="O151" s="292"/>
      <c r="P151" s="292"/>
      <c r="Q151" s="292"/>
      <c r="R151" s="292"/>
      <c r="S151" s="292"/>
      <c r="T151" s="292"/>
      <c r="U151" s="290"/>
      <c r="V151" s="290"/>
      <c r="W151" s="481">
        <v>0</v>
      </c>
      <c r="X151" s="481"/>
      <c r="Y151" s="481"/>
      <c r="Z151" s="481"/>
      <c r="AA151" s="481"/>
      <c r="AB151" s="481"/>
      <c r="AC151" s="294"/>
      <c r="AD151" s="481"/>
      <c r="AE151" s="481"/>
      <c r="AF151" s="481"/>
      <c r="AG151" s="481"/>
      <c r="AH151" s="481"/>
      <c r="AI151" s="481"/>
      <c r="AK151" s="292"/>
      <c r="AL151" s="292"/>
      <c r="AM151" s="296"/>
      <c r="AN151" s="292"/>
      <c r="AO151" s="292"/>
      <c r="AP151" s="292"/>
      <c r="AQ151" s="292"/>
      <c r="AR151" s="292"/>
      <c r="AS151" s="292"/>
      <c r="AT151" s="292"/>
      <c r="AU151" s="292"/>
      <c r="AV151" s="292"/>
      <c r="AW151" s="292"/>
      <c r="AX151" s="292"/>
      <c r="AY151" s="292"/>
      <c r="AZ151" s="292"/>
      <c r="BA151" s="292"/>
      <c r="BB151" s="292"/>
      <c r="BC151" s="292"/>
      <c r="BD151" s="292"/>
      <c r="BE151" s="290"/>
      <c r="BF151" s="290"/>
      <c r="BG151" s="106"/>
      <c r="BH151" s="106"/>
      <c r="BI151" s="106"/>
      <c r="BJ151" s="106"/>
      <c r="BK151" s="106"/>
      <c r="BL151" s="106"/>
      <c r="BM151" s="290"/>
      <c r="BN151" s="106"/>
      <c r="BO151" s="106"/>
      <c r="BP151" s="106"/>
      <c r="BQ151" s="106"/>
      <c r="BR151" s="106"/>
      <c r="BS151" s="106"/>
      <c r="BT151" s="106"/>
      <c r="BU151" s="298"/>
      <c r="BV151" s="297"/>
      <c r="BW151" s="290"/>
    </row>
    <row r="152" spans="1:75" s="295" customFormat="1" ht="15" customHeight="1" hidden="1">
      <c r="A152" s="292"/>
      <c r="B152" s="292"/>
      <c r="C152" s="293" t="s">
        <v>197</v>
      </c>
      <c r="D152" s="292"/>
      <c r="E152" s="292"/>
      <c r="F152" s="292"/>
      <c r="G152" s="292"/>
      <c r="H152" s="292"/>
      <c r="I152" s="292"/>
      <c r="J152" s="292"/>
      <c r="K152" s="292"/>
      <c r="L152" s="292"/>
      <c r="M152" s="292"/>
      <c r="N152" s="292"/>
      <c r="O152" s="292"/>
      <c r="P152" s="292"/>
      <c r="Q152" s="292"/>
      <c r="R152" s="292"/>
      <c r="S152" s="292"/>
      <c r="T152" s="292"/>
      <c r="U152" s="290"/>
      <c r="V152" s="290"/>
      <c r="W152" s="481">
        <v>0</v>
      </c>
      <c r="X152" s="481"/>
      <c r="Y152" s="481"/>
      <c r="Z152" s="481"/>
      <c r="AA152" s="481"/>
      <c r="AB152" s="481"/>
      <c r="AC152" s="294"/>
      <c r="AD152" s="481">
        <v>1320000000</v>
      </c>
      <c r="AE152" s="481"/>
      <c r="AF152" s="481"/>
      <c r="AG152" s="481"/>
      <c r="AH152" s="481"/>
      <c r="AI152" s="481"/>
      <c r="AK152" s="292"/>
      <c r="AL152" s="292"/>
      <c r="AM152" s="296"/>
      <c r="AN152" s="292"/>
      <c r="AO152" s="292"/>
      <c r="AP152" s="292"/>
      <c r="AQ152" s="292"/>
      <c r="AR152" s="292"/>
      <c r="AS152" s="292"/>
      <c r="AT152" s="292"/>
      <c r="AU152" s="292"/>
      <c r="AV152" s="292"/>
      <c r="AW152" s="292"/>
      <c r="AX152" s="292"/>
      <c r="AY152" s="292"/>
      <c r="AZ152" s="292"/>
      <c r="BA152" s="292"/>
      <c r="BB152" s="292"/>
      <c r="BC152" s="292"/>
      <c r="BD152" s="292"/>
      <c r="BE152" s="290"/>
      <c r="BF152" s="290"/>
      <c r="BG152" s="106"/>
      <c r="BH152" s="106"/>
      <c r="BI152" s="106"/>
      <c r="BJ152" s="106"/>
      <c r="BK152" s="106"/>
      <c r="BL152" s="106"/>
      <c r="BM152" s="290"/>
      <c r="BN152" s="106"/>
      <c r="BO152" s="106"/>
      <c r="BP152" s="106"/>
      <c r="BQ152" s="106"/>
      <c r="BR152" s="106"/>
      <c r="BS152" s="106"/>
      <c r="BT152" s="106"/>
      <c r="BU152" s="297"/>
      <c r="BV152" s="297"/>
      <c r="BW152" s="290"/>
    </row>
    <row r="153" spans="3:72" ht="15" customHeight="1" hidden="1">
      <c r="C153" s="66" t="s">
        <v>198</v>
      </c>
      <c r="D153" s="217"/>
      <c r="E153" s="217"/>
      <c r="F153" s="217"/>
      <c r="G153" s="217"/>
      <c r="H153" s="217"/>
      <c r="I153" s="217"/>
      <c r="J153" s="217"/>
      <c r="K153" s="217"/>
      <c r="L153" s="217"/>
      <c r="M153" s="217"/>
      <c r="N153" s="217"/>
      <c r="O153" s="217"/>
      <c r="P153" s="217"/>
      <c r="Q153" s="217"/>
      <c r="R153" s="217"/>
      <c r="S153" s="217"/>
      <c r="T153" s="217"/>
      <c r="U153" s="217"/>
      <c r="V153" s="217"/>
      <c r="W153" s="424"/>
      <c r="X153" s="424"/>
      <c r="Y153" s="424"/>
      <c r="Z153" s="424"/>
      <c r="AA153" s="424"/>
      <c r="AB153" s="424"/>
      <c r="AC153" s="199"/>
      <c r="AD153" s="424"/>
      <c r="AE153" s="424"/>
      <c r="AF153" s="424"/>
      <c r="AG153" s="424"/>
      <c r="AH153" s="424"/>
      <c r="AI153" s="424"/>
      <c r="AM153" s="217"/>
      <c r="AN153" s="217"/>
      <c r="AO153" s="217"/>
      <c r="AP153" s="217"/>
      <c r="AQ153" s="217"/>
      <c r="AR153" s="217"/>
      <c r="AS153" s="217"/>
      <c r="AT153" s="217"/>
      <c r="AU153" s="217"/>
      <c r="AV153" s="217"/>
      <c r="AW153" s="217"/>
      <c r="AX153" s="217"/>
      <c r="AY153" s="217"/>
      <c r="AZ153" s="217"/>
      <c r="BA153" s="217"/>
      <c r="BB153" s="217"/>
      <c r="BC153" s="217"/>
      <c r="BD153" s="217"/>
      <c r="BE153" s="217"/>
      <c r="BF153" s="217"/>
      <c r="BG153" s="217"/>
      <c r="BH153" s="217"/>
      <c r="BI153" s="217"/>
      <c r="BJ153" s="217"/>
      <c r="BK153" s="217"/>
      <c r="BL153" s="217"/>
      <c r="BN153" s="200"/>
      <c r="BO153" s="200"/>
      <c r="BP153" s="200"/>
      <c r="BQ153" s="200"/>
      <c r="BR153" s="200"/>
      <c r="BS153" s="200"/>
      <c r="BT153" s="200"/>
    </row>
    <row r="154" spans="3:72" ht="9" customHeight="1" hidden="1">
      <c r="C154" s="66"/>
      <c r="D154" s="217"/>
      <c r="E154" s="217"/>
      <c r="F154" s="217"/>
      <c r="G154" s="217"/>
      <c r="H154" s="217"/>
      <c r="I154" s="217"/>
      <c r="J154" s="217"/>
      <c r="K154" s="217"/>
      <c r="L154" s="217"/>
      <c r="M154" s="217"/>
      <c r="N154" s="217"/>
      <c r="O154" s="217"/>
      <c r="P154" s="217"/>
      <c r="Q154" s="217"/>
      <c r="R154" s="217"/>
      <c r="S154" s="217"/>
      <c r="T154" s="217"/>
      <c r="U154" s="217"/>
      <c r="V154" s="217"/>
      <c r="W154" s="199"/>
      <c r="X154" s="199"/>
      <c r="Y154" s="199"/>
      <c r="Z154" s="199"/>
      <c r="AA154" s="199"/>
      <c r="AB154" s="199"/>
      <c r="AC154" s="199"/>
      <c r="AD154" s="199"/>
      <c r="AE154" s="199"/>
      <c r="AF154" s="199"/>
      <c r="AG154" s="199"/>
      <c r="AH154" s="199"/>
      <c r="AI154" s="199"/>
      <c r="AM154" s="217"/>
      <c r="AN154" s="217"/>
      <c r="AO154" s="217"/>
      <c r="AP154" s="217"/>
      <c r="AQ154" s="217"/>
      <c r="AR154" s="217"/>
      <c r="AS154" s="217"/>
      <c r="AT154" s="217"/>
      <c r="AU154" s="217"/>
      <c r="AV154" s="217"/>
      <c r="AW154" s="217"/>
      <c r="AX154" s="217"/>
      <c r="AY154" s="217"/>
      <c r="AZ154" s="217"/>
      <c r="BA154" s="217"/>
      <c r="BB154" s="217"/>
      <c r="BC154" s="217"/>
      <c r="BD154" s="217"/>
      <c r="BE154" s="217"/>
      <c r="BF154" s="217"/>
      <c r="BG154" s="217"/>
      <c r="BH154" s="217"/>
      <c r="BI154" s="217"/>
      <c r="BJ154" s="217"/>
      <c r="BK154" s="217"/>
      <c r="BL154" s="217"/>
      <c r="BN154" s="200"/>
      <c r="BO154" s="200"/>
      <c r="BP154" s="200"/>
      <c r="BQ154" s="200"/>
      <c r="BR154" s="200"/>
      <c r="BS154" s="200"/>
      <c r="BT154" s="200"/>
    </row>
    <row r="155" spans="3:74" ht="15" customHeight="1" hidden="1">
      <c r="C155" s="217"/>
      <c r="D155" s="217"/>
      <c r="E155" s="217"/>
      <c r="F155" s="217"/>
      <c r="G155" s="217"/>
      <c r="H155" s="217"/>
      <c r="I155" s="217"/>
      <c r="J155" s="186"/>
      <c r="K155" s="186"/>
      <c r="L155" s="186"/>
      <c r="M155" s="186"/>
      <c r="N155" s="186"/>
      <c r="O155" s="186"/>
      <c r="P155" s="186"/>
      <c r="Q155" s="186"/>
      <c r="R155" s="186"/>
      <c r="S155" s="186"/>
      <c r="T155" s="186"/>
      <c r="W155" s="426">
        <f>SUBTOTAL(9,W149:AB153)</f>
        <v>0</v>
      </c>
      <c r="X155" s="426"/>
      <c r="Y155" s="426"/>
      <c r="Z155" s="426"/>
      <c r="AA155" s="426"/>
      <c r="AB155" s="426"/>
      <c r="AC155" s="201"/>
      <c r="AD155" s="426">
        <f>SUBTOTAL(9,AD149:AI153)</f>
        <v>1320000000</v>
      </c>
      <c r="AE155" s="426"/>
      <c r="AF155" s="426"/>
      <c r="AG155" s="426"/>
      <c r="AH155" s="426"/>
      <c r="AI155" s="426"/>
      <c r="AM155" s="217"/>
      <c r="AN155" s="217"/>
      <c r="AO155" s="217"/>
      <c r="AP155" s="217"/>
      <c r="AQ155" s="217"/>
      <c r="AR155" s="217"/>
      <c r="AS155" s="217"/>
      <c r="AT155" s="217"/>
      <c r="AU155" s="217"/>
      <c r="AV155" s="217"/>
      <c r="AW155" s="217"/>
      <c r="AX155" s="217"/>
      <c r="AY155" s="217"/>
      <c r="AZ155" s="217"/>
      <c r="BA155" s="217"/>
      <c r="BB155" s="217"/>
      <c r="BC155" s="217"/>
      <c r="BD155" s="217"/>
      <c r="BE155" s="217"/>
      <c r="BF155" s="217"/>
      <c r="BG155" s="217"/>
      <c r="BH155" s="217"/>
      <c r="BI155" s="217"/>
      <c r="BJ155" s="217"/>
      <c r="BK155" s="217"/>
      <c r="BL155" s="217"/>
      <c r="BN155" s="200"/>
      <c r="BO155" s="200"/>
      <c r="BP155" s="200"/>
      <c r="BQ155" s="200"/>
      <c r="BR155" s="200"/>
      <c r="BS155" s="200"/>
      <c r="BT155" s="200"/>
      <c r="BU155" s="206"/>
      <c r="BV155" s="206"/>
    </row>
    <row r="156" spans="3:72" ht="7.5" customHeight="1" hidden="1">
      <c r="C156" s="217"/>
      <c r="D156" s="217"/>
      <c r="E156" s="217"/>
      <c r="F156" s="217"/>
      <c r="G156" s="217"/>
      <c r="H156" s="217"/>
      <c r="I156" s="217"/>
      <c r="J156" s="186"/>
      <c r="K156" s="186"/>
      <c r="L156" s="186"/>
      <c r="M156" s="186"/>
      <c r="N156" s="186"/>
      <c r="O156" s="186"/>
      <c r="P156" s="186"/>
      <c r="Q156" s="186"/>
      <c r="R156" s="186"/>
      <c r="S156" s="186"/>
      <c r="T156" s="186"/>
      <c r="W156" s="145"/>
      <c r="X156" s="145"/>
      <c r="Y156" s="145"/>
      <c r="Z156" s="145"/>
      <c r="AA156" s="145"/>
      <c r="AB156" s="145"/>
      <c r="AC156" s="201"/>
      <c r="AD156" s="145"/>
      <c r="AE156" s="145"/>
      <c r="AF156" s="145"/>
      <c r="AG156" s="145"/>
      <c r="AH156" s="145"/>
      <c r="AI156" s="145"/>
      <c r="AM156" s="217"/>
      <c r="AN156" s="217"/>
      <c r="AO156" s="217"/>
      <c r="AP156" s="217"/>
      <c r="AQ156" s="217"/>
      <c r="AR156" s="217"/>
      <c r="AS156" s="217"/>
      <c r="AT156" s="217"/>
      <c r="AU156" s="217"/>
      <c r="AV156" s="217"/>
      <c r="AW156" s="217"/>
      <c r="AX156" s="217"/>
      <c r="AY156" s="217"/>
      <c r="AZ156" s="217"/>
      <c r="BA156" s="217"/>
      <c r="BB156" s="217"/>
      <c r="BC156" s="217"/>
      <c r="BD156" s="217"/>
      <c r="BE156" s="217"/>
      <c r="BF156" s="217"/>
      <c r="BG156" s="217"/>
      <c r="BH156" s="217"/>
      <c r="BI156" s="217"/>
      <c r="BJ156" s="217"/>
      <c r="BK156" s="217"/>
      <c r="BL156" s="217"/>
      <c r="BN156" s="200"/>
      <c r="BO156" s="200"/>
      <c r="BP156" s="200"/>
      <c r="BQ156" s="200"/>
      <c r="BR156" s="200"/>
      <c r="BS156" s="200"/>
      <c r="BT156" s="200"/>
    </row>
    <row r="157" spans="4:72" ht="3" customHeight="1" hidden="1">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D157" s="200"/>
      <c r="AE157" s="200"/>
      <c r="AF157" s="200"/>
      <c r="AG157" s="200"/>
      <c r="AH157" s="200"/>
      <c r="AM157" s="217"/>
      <c r="AN157" s="217"/>
      <c r="AO157" s="217"/>
      <c r="AP157" s="217"/>
      <c r="AQ157" s="217"/>
      <c r="AR157" s="217"/>
      <c r="AS157" s="217"/>
      <c r="AT157" s="217"/>
      <c r="AU157" s="217"/>
      <c r="AV157" s="217"/>
      <c r="AW157" s="217"/>
      <c r="AX157" s="217"/>
      <c r="AY157" s="217"/>
      <c r="AZ157" s="217"/>
      <c r="BA157" s="217"/>
      <c r="BB157" s="217"/>
      <c r="BC157" s="217"/>
      <c r="BD157" s="217"/>
      <c r="BE157" s="217"/>
      <c r="BF157" s="217"/>
      <c r="BG157" s="217"/>
      <c r="BH157" s="217"/>
      <c r="BI157" s="217"/>
      <c r="BJ157" s="217"/>
      <c r="BK157" s="217"/>
      <c r="BL157" s="217"/>
      <c r="BN157" s="200"/>
      <c r="BO157" s="200"/>
      <c r="BP157" s="200"/>
      <c r="BQ157" s="200"/>
      <c r="BR157" s="200"/>
      <c r="BS157" s="200"/>
      <c r="BT157" s="200"/>
    </row>
    <row r="158" spans="1:72" ht="15" customHeight="1" hidden="1">
      <c r="A158" s="272"/>
      <c r="B158" s="272"/>
      <c r="C158" s="299" t="s">
        <v>199</v>
      </c>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197"/>
      <c r="AD158" s="200"/>
      <c r="AE158" s="200"/>
      <c r="AF158" s="200"/>
      <c r="AG158" s="200"/>
      <c r="AH158" s="200"/>
      <c r="AI158" s="225" t="s">
        <v>200</v>
      </c>
      <c r="AK158" s="186">
        <v>14</v>
      </c>
      <c r="AL158" s="186" t="s">
        <v>747</v>
      </c>
      <c r="AM158" s="224" t="s">
        <v>201</v>
      </c>
      <c r="AN158" s="217"/>
      <c r="AO158" s="217"/>
      <c r="AP158" s="217"/>
      <c r="AQ158" s="217"/>
      <c r="AR158" s="217"/>
      <c r="AS158" s="217"/>
      <c r="AT158" s="217"/>
      <c r="AU158" s="217"/>
      <c r="AV158" s="217"/>
      <c r="AW158" s="217"/>
      <c r="AX158" s="217"/>
      <c r="AY158" s="217"/>
      <c r="AZ158" s="217"/>
      <c r="BA158" s="217"/>
      <c r="BB158" s="217"/>
      <c r="BC158" s="217"/>
      <c r="BD158" s="217"/>
      <c r="BE158" s="217"/>
      <c r="BF158" s="217"/>
      <c r="BG158" s="217"/>
      <c r="BH158" s="217"/>
      <c r="BI158" s="217"/>
      <c r="BJ158" s="217"/>
      <c r="BK158" s="217"/>
      <c r="BL158" s="217"/>
      <c r="BN158" s="200"/>
      <c r="BO158" s="200"/>
      <c r="BP158" s="200"/>
      <c r="BQ158" s="200"/>
      <c r="BR158" s="200"/>
      <c r="BS158" s="200"/>
      <c r="BT158" s="200"/>
    </row>
    <row r="159" spans="1:72" ht="1.5" customHeight="1" hidden="1">
      <c r="A159" s="272"/>
      <c r="B159" s="272"/>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197"/>
      <c r="AD159" s="200"/>
      <c r="AE159" s="200"/>
      <c r="AF159" s="200"/>
      <c r="AG159" s="200"/>
      <c r="AH159" s="200"/>
      <c r="AI159" s="225"/>
      <c r="AM159" s="224"/>
      <c r="AN159" s="217"/>
      <c r="AO159" s="217"/>
      <c r="AP159" s="217"/>
      <c r="AQ159" s="217"/>
      <c r="AR159" s="217"/>
      <c r="AS159" s="217"/>
      <c r="AT159" s="217"/>
      <c r="AU159" s="217"/>
      <c r="AV159" s="217"/>
      <c r="AW159" s="217"/>
      <c r="AX159" s="217"/>
      <c r="AY159" s="217"/>
      <c r="AZ159" s="217"/>
      <c r="BA159" s="217"/>
      <c r="BB159" s="217"/>
      <c r="BC159" s="217"/>
      <c r="BD159" s="217"/>
      <c r="BE159" s="217"/>
      <c r="BF159" s="217"/>
      <c r="BG159" s="217"/>
      <c r="BH159" s="217"/>
      <c r="BI159" s="217"/>
      <c r="BJ159" s="217"/>
      <c r="BK159" s="217"/>
      <c r="BL159" s="217"/>
      <c r="BN159" s="200"/>
      <c r="BO159" s="200"/>
      <c r="BP159" s="200"/>
      <c r="BQ159" s="200"/>
      <c r="BR159" s="200"/>
      <c r="BS159" s="200"/>
      <c r="BT159" s="200"/>
    </row>
    <row r="160" spans="1:72" ht="32.25" customHeight="1" hidden="1">
      <c r="A160" s="272"/>
      <c r="B160" s="272"/>
      <c r="C160" s="482" t="s">
        <v>202</v>
      </c>
      <c r="D160" s="482"/>
      <c r="E160" s="482"/>
      <c r="F160" s="232"/>
      <c r="G160" s="300" t="s">
        <v>203</v>
      </c>
      <c r="H160" s="300"/>
      <c r="I160" s="300"/>
      <c r="J160" s="300"/>
      <c r="K160" s="300"/>
      <c r="L160" s="300"/>
      <c r="M160" s="300"/>
      <c r="N160" s="300"/>
      <c r="O160" s="482" t="s">
        <v>204</v>
      </c>
      <c r="P160" s="482"/>
      <c r="Q160" s="482"/>
      <c r="R160" s="482" t="s">
        <v>205</v>
      </c>
      <c r="S160" s="482"/>
      <c r="T160" s="482"/>
      <c r="U160" s="482" t="s">
        <v>206</v>
      </c>
      <c r="V160" s="482"/>
      <c r="W160" s="482"/>
      <c r="X160" s="482"/>
      <c r="Y160" s="209"/>
      <c r="Z160" s="482" t="s">
        <v>207</v>
      </c>
      <c r="AA160" s="482"/>
      <c r="AB160" s="482"/>
      <c r="AC160" s="482"/>
      <c r="AD160" s="482"/>
      <c r="AE160" s="482" t="s">
        <v>208</v>
      </c>
      <c r="AF160" s="482"/>
      <c r="AG160" s="482"/>
      <c r="AH160" s="482"/>
      <c r="AI160" s="482"/>
      <c r="AM160" s="217"/>
      <c r="AN160" s="217"/>
      <c r="AO160" s="217"/>
      <c r="AP160" s="217"/>
      <c r="AQ160" s="217"/>
      <c r="AR160" s="217"/>
      <c r="AS160" s="217"/>
      <c r="AT160" s="217"/>
      <c r="AU160" s="217"/>
      <c r="AV160" s="217"/>
      <c r="AW160" s="217"/>
      <c r="AX160" s="217"/>
      <c r="AY160" s="217"/>
      <c r="AZ160" s="217"/>
      <c r="BA160" s="217"/>
      <c r="BB160" s="217"/>
      <c r="BC160" s="217"/>
      <c r="BD160" s="217"/>
      <c r="BE160" s="217"/>
      <c r="BF160" s="217"/>
      <c r="BG160" s="478" t="s">
        <v>185</v>
      </c>
      <c r="BH160" s="478"/>
      <c r="BI160" s="478"/>
      <c r="BJ160" s="478"/>
      <c r="BK160" s="478"/>
      <c r="BL160" s="478"/>
      <c r="BN160" s="478" t="s">
        <v>186</v>
      </c>
      <c r="BO160" s="478"/>
      <c r="BP160" s="478"/>
      <c r="BQ160" s="478"/>
      <c r="BR160" s="478"/>
      <c r="BS160" s="478"/>
      <c r="BT160" s="195"/>
    </row>
    <row r="161" spans="3:72" ht="27.75" customHeight="1" hidden="1">
      <c r="C161" s="483">
        <f>D249</f>
        <v>0</v>
      </c>
      <c r="D161" s="483"/>
      <c r="E161" s="483"/>
      <c r="F161" s="484">
        <f>G249</f>
        <v>0</v>
      </c>
      <c r="G161" s="484"/>
      <c r="H161" s="484"/>
      <c r="I161" s="484"/>
      <c r="J161" s="484"/>
      <c r="K161" s="484"/>
      <c r="L161" s="484"/>
      <c r="M161" s="484"/>
      <c r="N161" s="484"/>
      <c r="O161" s="485">
        <v>10.5</v>
      </c>
      <c r="P161" s="486"/>
      <c r="Q161" s="486"/>
      <c r="R161" s="487">
        <v>6</v>
      </c>
      <c r="S161" s="488"/>
      <c r="T161" s="424">
        <f>W150+W151</f>
        <v>0</v>
      </c>
      <c r="U161" s="424"/>
      <c r="V161" s="424"/>
      <c r="W161" s="424"/>
      <c r="X161" s="424"/>
      <c r="Z161" s="473">
        <f>T161</f>
        <v>0</v>
      </c>
      <c r="AA161" s="473"/>
      <c r="AB161" s="473"/>
      <c r="AC161" s="473"/>
      <c r="AD161" s="473"/>
      <c r="AE161" s="489" t="s">
        <v>209</v>
      </c>
      <c r="AF161" s="489"/>
      <c r="AG161" s="489"/>
      <c r="AH161" s="489"/>
      <c r="AI161" s="489"/>
      <c r="AM161" s="217"/>
      <c r="AN161" s="217"/>
      <c r="AO161" s="217"/>
      <c r="AP161" s="217"/>
      <c r="AQ161" s="217"/>
      <c r="AR161" s="217"/>
      <c r="AS161" s="217"/>
      <c r="AT161" s="217"/>
      <c r="AU161" s="217"/>
      <c r="AV161" s="217"/>
      <c r="AW161" s="217"/>
      <c r="AX161" s="217"/>
      <c r="AY161" s="217"/>
      <c r="AZ161" s="217"/>
      <c r="BA161" s="217"/>
      <c r="BB161" s="217"/>
      <c r="BC161" s="217"/>
      <c r="BD161" s="217"/>
      <c r="BE161" s="217"/>
      <c r="BF161" s="217"/>
      <c r="BG161" s="217"/>
      <c r="BH161" s="217"/>
      <c r="BI161" s="217"/>
      <c r="BJ161" s="217"/>
      <c r="BK161" s="217"/>
      <c r="BL161" s="217"/>
      <c r="BN161" s="200"/>
      <c r="BO161" s="200"/>
      <c r="BP161" s="200"/>
      <c r="BQ161" s="200"/>
      <c r="BR161" s="200"/>
      <c r="BS161" s="200"/>
      <c r="BT161" s="200"/>
    </row>
    <row r="162" spans="1:72" ht="15" customHeight="1" hidden="1">
      <c r="A162" s="272"/>
      <c r="B162" s="272"/>
      <c r="C162" s="302"/>
      <c r="D162" s="303"/>
      <c r="E162" s="303"/>
      <c r="F162" s="303"/>
      <c r="G162" s="303"/>
      <c r="H162" s="303"/>
      <c r="I162" s="303"/>
      <c r="J162" s="303"/>
      <c r="K162" s="303"/>
      <c r="L162" s="303"/>
      <c r="M162" s="303"/>
      <c r="N162" s="303"/>
      <c r="O162" s="303"/>
      <c r="P162" s="490"/>
      <c r="Q162" s="490"/>
      <c r="R162" s="490"/>
      <c r="S162" s="490"/>
      <c r="T162" s="491">
        <f>SUM(T161:X161)</f>
        <v>0</v>
      </c>
      <c r="U162" s="491"/>
      <c r="V162" s="491"/>
      <c r="W162" s="491"/>
      <c r="X162" s="491"/>
      <c r="Y162" s="304"/>
      <c r="Z162" s="491">
        <f>SUM(Z161:AC161)</f>
        <v>0</v>
      </c>
      <c r="AA162" s="491"/>
      <c r="AB162" s="491"/>
      <c r="AC162" s="491"/>
      <c r="AD162" s="491"/>
      <c r="AE162" s="491"/>
      <c r="AF162" s="491"/>
      <c r="AG162" s="491"/>
      <c r="AH162" s="491"/>
      <c r="AI162" s="491"/>
      <c r="AJ162" s="305"/>
      <c r="AM162" s="66" t="s">
        <v>210</v>
      </c>
      <c r="AN162" s="186"/>
      <c r="AO162" s="186"/>
      <c r="AP162" s="186"/>
      <c r="AQ162" s="186"/>
      <c r="AR162" s="186"/>
      <c r="AS162" s="186"/>
      <c r="AT162" s="186"/>
      <c r="AU162" s="186"/>
      <c r="AV162" s="186"/>
      <c r="AW162" s="186"/>
      <c r="AX162" s="186"/>
      <c r="AY162" s="186"/>
      <c r="AZ162" s="186"/>
      <c r="BA162" s="186"/>
      <c r="BB162" s="186"/>
      <c r="BC162" s="186"/>
      <c r="BD162" s="186"/>
      <c r="BG162" s="423"/>
      <c r="BH162" s="423"/>
      <c r="BI162" s="423"/>
      <c r="BJ162" s="423"/>
      <c r="BK162" s="423"/>
      <c r="BL162" s="423"/>
      <c r="BN162" s="423"/>
      <c r="BO162" s="423"/>
      <c r="BP162" s="423"/>
      <c r="BQ162" s="423"/>
      <c r="BR162" s="423"/>
      <c r="BS162" s="423"/>
      <c r="BT162" s="202"/>
    </row>
    <row r="163" spans="3:72" ht="3" customHeight="1" hidden="1">
      <c r="C163" s="217"/>
      <c r="D163" s="217"/>
      <c r="E163" s="217"/>
      <c r="F163" s="217"/>
      <c r="G163" s="217"/>
      <c r="H163" s="217"/>
      <c r="I163" s="217"/>
      <c r="J163" s="186"/>
      <c r="K163" s="186"/>
      <c r="L163" s="186"/>
      <c r="M163" s="186"/>
      <c r="N163" s="186"/>
      <c r="O163" s="186"/>
      <c r="P163" s="186"/>
      <c r="Q163" s="186"/>
      <c r="R163" s="186"/>
      <c r="S163" s="186"/>
      <c r="T163" s="186"/>
      <c r="W163" s="145"/>
      <c r="X163" s="145"/>
      <c r="Y163" s="145"/>
      <c r="Z163" s="145"/>
      <c r="AA163" s="145"/>
      <c r="AB163" s="145"/>
      <c r="AC163" s="201"/>
      <c r="AD163" s="145"/>
      <c r="AE163" s="145"/>
      <c r="AF163" s="145"/>
      <c r="AG163" s="145"/>
      <c r="AH163" s="145"/>
      <c r="AI163" s="145"/>
      <c r="AM163" s="217"/>
      <c r="AN163" s="217"/>
      <c r="AO163" s="217"/>
      <c r="AP163" s="217"/>
      <c r="AQ163" s="217"/>
      <c r="AR163" s="217"/>
      <c r="AS163" s="217"/>
      <c r="AT163" s="217"/>
      <c r="AU163" s="217"/>
      <c r="AV163" s="217"/>
      <c r="AW163" s="217"/>
      <c r="AX163" s="217"/>
      <c r="AY163" s="217"/>
      <c r="AZ163" s="217"/>
      <c r="BA163" s="217"/>
      <c r="BB163" s="217"/>
      <c r="BC163" s="217"/>
      <c r="BD163" s="217"/>
      <c r="BE163" s="217"/>
      <c r="BF163" s="217"/>
      <c r="BG163" s="217"/>
      <c r="BH163" s="217"/>
      <c r="BI163" s="217"/>
      <c r="BJ163" s="217"/>
      <c r="BK163" s="217"/>
      <c r="BL163" s="217"/>
      <c r="BN163" s="200"/>
      <c r="BO163" s="200"/>
      <c r="BP163" s="200"/>
      <c r="BQ163" s="200"/>
      <c r="BR163" s="200"/>
      <c r="BS163" s="200"/>
      <c r="BT163" s="200"/>
    </row>
    <row r="164" spans="3:72" ht="20.25" customHeight="1">
      <c r="C164" s="217"/>
      <c r="D164" s="217"/>
      <c r="E164" s="217"/>
      <c r="F164" s="217"/>
      <c r="G164" s="217"/>
      <c r="H164" s="217"/>
      <c r="I164" s="217"/>
      <c r="J164" s="186"/>
      <c r="K164" s="186"/>
      <c r="L164" s="186"/>
      <c r="M164" s="186"/>
      <c r="N164" s="186"/>
      <c r="O164" s="186"/>
      <c r="P164" s="186"/>
      <c r="Q164" s="186"/>
      <c r="R164" s="186"/>
      <c r="S164" s="186"/>
      <c r="T164" s="186"/>
      <c r="W164" s="145"/>
      <c r="X164" s="145"/>
      <c r="Y164" s="145"/>
      <c r="Z164" s="145"/>
      <c r="AA164" s="145"/>
      <c r="AB164" s="145"/>
      <c r="AC164" s="201"/>
      <c r="AD164" s="145"/>
      <c r="AE164" s="145"/>
      <c r="AF164" s="145"/>
      <c r="AG164" s="145"/>
      <c r="AH164" s="145"/>
      <c r="AI164" s="145"/>
      <c r="AM164" s="217"/>
      <c r="AN164" s="217"/>
      <c r="AO164" s="217"/>
      <c r="AP164" s="217"/>
      <c r="AQ164" s="217"/>
      <c r="AR164" s="217"/>
      <c r="AS164" s="217"/>
      <c r="AT164" s="217"/>
      <c r="AU164" s="217"/>
      <c r="AV164" s="217"/>
      <c r="AW164" s="217"/>
      <c r="AX164" s="217"/>
      <c r="AY164" s="217"/>
      <c r="AZ164" s="217"/>
      <c r="BA164" s="217"/>
      <c r="BB164" s="217"/>
      <c r="BC164" s="217"/>
      <c r="BD164" s="217"/>
      <c r="BE164" s="217"/>
      <c r="BF164" s="217"/>
      <c r="BG164" s="217"/>
      <c r="BH164" s="217"/>
      <c r="BI164" s="217"/>
      <c r="BJ164" s="217"/>
      <c r="BK164" s="217"/>
      <c r="BL164" s="217"/>
      <c r="BN164" s="200"/>
      <c r="BO164" s="200"/>
      <c r="BP164" s="200"/>
      <c r="BQ164" s="200"/>
      <c r="BR164" s="200"/>
      <c r="BS164" s="200"/>
      <c r="BT164" s="200"/>
    </row>
    <row r="165" spans="1:72" ht="14.25" customHeight="1">
      <c r="A165" s="186">
        <v>9</v>
      </c>
      <c r="B165" s="186" t="s">
        <v>747</v>
      </c>
      <c r="C165" s="187" t="s">
        <v>211</v>
      </c>
      <c r="D165" s="217"/>
      <c r="E165" s="217"/>
      <c r="F165" s="217"/>
      <c r="G165" s="217"/>
      <c r="H165" s="217"/>
      <c r="I165" s="217"/>
      <c r="J165" s="217"/>
      <c r="K165" s="217"/>
      <c r="L165" s="217"/>
      <c r="M165" s="217"/>
      <c r="N165" s="217"/>
      <c r="O165" s="217"/>
      <c r="P165" s="217"/>
      <c r="Q165" s="217"/>
      <c r="R165" s="217"/>
      <c r="S165" s="217"/>
      <c r="T165" s="217"/>
      <c r="U165" s="217"/>
      <c r="V165" s="217"/>
      <c r="W165" s="419" t="s">
        <v>677</v>
      </c>
      <c r="X165" s="419"/>
      <c r="Y165" s="419"/>
      <c r="Z165" s="419"/>
      <c r="AA165" s="419"/>
      <c r="AB165" s="419"/>
      <c r="AC165" s="188"/>
      <c r="AD165" s="419" t="s">
        <v>678</v>
      </c>
      <c r="AE165" s="419"/>
      <c r="AF165" s="419"/>
      <c r="AG165" s="419"/>
      <c r="AH165" s="419"/>
      <c r="AI165" s="419"/>
      <c r="AK165" s="186">
        <f>A165</f>
        <v>9</v>
      </c>
      <c r="AL165" s="186" t="s">
        <v>747</v>
      </c>
      <c r="AM165" s="224" t="s">
        <v>212</v>
      </c>
      <c r="AN165" s="217"/>
      <c r="AO165" s="217"/>
      <c r="AP165" s="217"/>
      <c r="AQ165" s="217"/>
      <c r="AR165" s="217"/>
      <c r="AS165" s="217"/>
      <c r="AT165" s="217"/>
      <c r="AU165" s="217"/>
      <c r="AV165" s="217"/>
      <c r="AW165" s="217"/>
      <c r="AX165" s="217"/>
      <c r="AY165" s="217"/>
      <c r="AZ165" s="217"/>
      <c r="BA165" s="217"/>
      <c r="BB165" s="217"/>
      <c r="BC165" s="217"/>
      <c r="BD165" s="217"/>
      <c r="BE165" s="217"/>
      <c r="BF165" s="217"/>
      <c r="BG165" s="217"/>
      <c r="BH165" s="217"/>
      <c r="BI165" s="217"/>
      <c r="BJ165" s="217"/>
      <c r="BK165" s="217"/>
      <c r="BL165" s="217"/>
      <c r="BN165" s="200"/>
      <c r="BO165" s="200"/>
      <c r="BP165" s="200"/>
      <c r="BQ165" s="200"/>
      <c r="BR165" s="200"/>
      <c r="BS165" s="200"/>
      <c r="BT165" s="200"/>
    </row>
    <row r="166" spans="3:72" ht="6" customHeight="1">
      <c r="C166" s="217"/>
      <c r="D166" s="217"/>
      <c r="E166" s="217"/>
      <c r="F166" s="217"/>
      <c r="G166" s="217"/>
      <c r="H166" s="217"/>
      <c r="I166" s="217"/>
      <c r="J166" s="217"/>
      <c r="K166" s="217"/>
      <c r="L166" s="217"/>
      <c r="M166" s="217"/>
      <c r="N166" s="217"/>
      <c r="O166" s="217"/>
      <c r="P166" s="217"/>
      <c r="Q166" s="217"/>
      <c r="R166" s="217"/>
      <c r="S166" s="217"/>
      <c r="T166" s="217"/>
      <c r="U166" s="217"/>
      <c r="V166" s="217"/>
      <c r="W166" s="419"/>
      <c r="X166" s="419"/>
      <c r="Y166" s="419"/>
      <c r="Z166" s="419"/>
      <c r="AA166" s="419"/>
      <c r="AB166" s="419"/>
      <c r="AC166" s="193"/>
      <c r="AD166" s="419"/>
      <c r="AE166" s="419"/>
      <c r="AF166" s="419"/>
      <c r="AG166" s="419"/>
      <c r="AH166" s="419"/>
      <c r="AI166" s="419"/>
      <c r="AM166" s="217"/>
      <c r="AN166" s="217"/>
      <c r="AO166" s="217"/>
      <c r="AP166" s="217"/>
      <c r="AQ166" s="217"/>
      <c r="AR166" s="217"/>
      <c r="AS166" s="217"/>
      <c r="AT166" s="217"/>
      <c r="AU166" s="217"/>
      <c r="AV166" s="217"/>
      <c r="AW166" s="217"/>
      <c r="AX166" s="217"/>
      <c r="AY166" s="217"/>
      <c r="AZ166" s="217"/>
      <c r="BA166" s="217"/>
      <c r="BB166" s="217"/>
      <c r="BC166" s="217"/>
      <c r="BD166" s="217"/>
      <c r="BE166" s="217"/>
      <c r="BF166" s="217"/>
      <c r="BG166" s="478" t="s">
        <v>185</v>
      </c>
      <c r="BH166" s="478"/>
      <c r="BI166" s="478"/>
      <c r="BJ166" s="478"/>
      <c r="BK166" s="478"/>
      <c r="BL166" s="478"/>
      <c r="BN166" s="478" t="s">
        <v>186</v>
      </c>
      <c r="BO166" s="478"/>
      <c r="BP166" s="478"/>
      <c r="BQ166" s="478"/>
      <c r="BR166" s="478"/>
      <c r="BS166" s="478"/>
      <c r="BT166" s="195"/>
    </row>
    <row r="167" spans="3:72" ht="15" customHeight="1">
      <c r="C167" s="217"/>
      <c r="D167" s="217"/>
      <c r="E167" s="217"/>
      <c r="F167" s="217"/>
      <c r="G167" s="217"/>
      <c r="H167" s="217"/>
      <c r="I167" s="217"/>
      <c r="J167" s="217"/>
      <c r="K167" s="217"/>
      <c r="L167" s="217"/>
      <c r="M167" s="217"/>
      <c r="N167" s="217"/>
      <c r="O167" s="217"/>
      <c r="P167" s="217"/>
      <c r="Q167" s="217"/>
      <c r="R167" s="217"/>
      <c r="S167" s="217"/>
      <c r="T167" s="217"/>
      <c r="U167" s="217"/>
      <c r="V167" s="217"/>
      <c r="W167" s="417" t="s">
        <v>579</v>
      </c>
      <c r="X167" s="417"/>
      <c r="Y167" s="417"/>
      <c r="Z167" s="417"/>
      <c r="AA167" s="417"/>
      <c r="AB167" s="417"/>
      <c r="AC167" s="208"/>
      <c r="AD167" s="417" t="s">
        <v>579</v>
      </c>
      <c r="AE167" s="417"/>
      <c r="AF167" s="417"/>
      <c r="AG167" s="417"/>
      <c r="AH167" s="417"/>
      <c r="AI167" s="417"/>
      <c r="AJ167" s="219"/>
      <c r="AM167" s="217"/>
      <c r="AN167" s="217"/>
      <c r="AO167" s="217"/>
      <c r="AP167" s="217"/>
      <c r="AQ167" s="217"/>
      <c r="AR167" s="217"/>
      <c r="AS167" s="217"/>
      <c r="AT167" s="217"/>
      <c r="AU167" s="217"/>
      <c r="AV167" s="217"/>
      <c r="AW167" s="217"/>
      <c r="AX167" s="217"/>
      <c r="AY167" s="217"/>
      <c r="AZ167" s="217"/>
      <c r="BA167" s="217"/>
      <c r="BB167" s="217"/>
      <c r="BC167" s="217"/>
      <c r="BD167" s="217"/>
      <c r="BE167" s="217"/>
      <c r="BF167" s="217"/>
      <c r="BG167" s="195"/>
      <c r="BH167" s="195"/>
      <c r="BI167" s="195"/>
      <c r="BJ167" s="195"/>
      <c r="BK167" s="195"/>
      <c r="BL167" s="195"/>
      <c r="BN167" s="195"/>
      <c r="BO167" s="195"/>
      <c r="BP167" s="195"/>
      <c r="BQ167" s="195"/>
      <c r="BR167" s="195"/>
      <c r="BS167" s="195"/>
      <c r="BT167" s="195"/>
    </row>
    <row r="168" spans="3:72" ht="15" customHeight="1">
      <c r="C168" s="66" t="s">
        <v>213</v>
      </c>
      <c r="D168" s="186"/>
      <c r="E168" s="186"/>
      <c r="F168" s="186"/>
      <c r="G168" s="186"/>
      <c r="H168" s="186"/>
      <c r="I168" s="186"/>
      <c r="J168" s="186"/>
      <c r="K168" s="186"/>
      <c r="L168" s="186"/>
      <c r="M168" s="186"/>
      <c r="N168" s="186"/>
      <c r="O168" s="186"/>
      <c r="P168" s="186"/>
      <c r="Q168" s="186"/>
      <c r="R168" s="186"/>
      <c r="S168" s="186"/>
      <c r="T168" s="186"/>
      <c r="W168" s="422">
        <v>26415492</v>
      </c>
      <c r="X168" s="422"/>
      <c r="Y168" s="422"/>
      <c r="Z168" s="422"/>
      <c r="AA168" s="422"/>
      <c r="AB168" s="422"/>
      <c r="AC168" s="201"/>
      <c r="AD168" s="422">
        <f>'[1]Tổng hợp'!J134</f>
        <v>0</v>
      </c>
      <c r="AE168" s="422"/>
      <c r="AF168" s="422"/>
      <c r="AG168" s="422"/>
      <c r="AH168" s="422"/>
      <c r="AI168" s="422"/>
      <c r="AM168" s="66" t="s">
        <v>214</v>
      </c>
      <c r="AN168" s="186"/>
      <c r="AO168" s="186"/>
      <c r="AP168" s="186"/>
      <c r="AQ168" s="186"/>
      <c r="AR168" s="186"/>
      <c r="AS168" s="186"/>
      <c r="AT168" s="186"/>
      <c r="AU168" s="186"/>
      <c r="AV168" s="186"/>
      <c r="AW168" s="186"/>
      <c r="AX168" s="186"/>
      <c r="AY168" s="186"/>
      <c r="AZ168" s="186"/>
      <c r="BA168" s="186"/>
      <c r="BB168" s="186"/>
      <c r="BC168" s="186"/>
      <c r="BD168" s="186"/>
      <c r="BG168" s="423"/>
      <c r="BH168" s="423"/>
      <c r="BI168" s="423"/>
      <c r="BJ168" s="423"/>
      <c r="BK168" s="423"/>
      <c r="BL168" s="423"/>
      <c r="BN168" s="423"/>
      <c r="BO168" s="423"/>
      <c r="BP168" s="423"/>
      <c r="BQ168" s="423"/>
      <c r="BR168" s="423"/>
      <c r="BS168" s="423"/>
      <c r="BT168" s="202"/>
    </row>
    <row r="169" spans="3:72" ht="15" customHeight="1" hidden="1">
      <c r="C169" s="147" t="s">
        <v>91</v>
      </c>
      <c r="W169" s="422">
        <f>'[1]Tổng hợp'!F135</f>
        <v>0</v>
      </c>
      <c r="X169" s="422"/>
      <c r="Y169" s="422"/>
      <c r="Z169" s="422"/>
      <c r="AA169" s="422"/>
      <c r="AB169" s="422"/>
      <c r="AC169" s="201"/>
      <c r="AD169" s="422">
        <f>'[1]Tổng hợp'!J135</f>
        <v>0</v>
      </c>
      <c r="AE169" s="422"/>
      <c r="AF169" s="422"/>
      <c r="AG169" s="422"/>
      <c r="AH169" s="422"/>
      <c r="AI169" s="422"/>
      <c r="AM169" s="147" t="s">
        <v>215</v>
      </c>
      <c r="BG169" s="423"/>
      <c r="BH169" s="423"/>
      <c r="BI169" s="423"/>
      <c r="BJ169" s="423"/>
      <c r="BK169" s="423"/>
      <c r="BL169" s="423"/>
      <c r="BN169" s="423"/>
      <c r="BO169" s="423"/>
      <c r="BP169" s="423"/>
      <c r="BQ169" s="423"/>
      <c r="BR169" s="423"/>
      <c r="BS169" s="423"/>
      <c r="BT169" s="202"/>
    </row>
    <row r="170" spans="3:72" ht="15" customHeight="1">
      <c r="C170" s="147" t="s">
        <v>92</v>
      </c>
      <c r="W170" s="422">
        <f>'[1]Tổng hợp'!F136</f>
        <v>0</v>
      </c>
      <c r="X170" s="422"/>
      <c r="Y170" s="422"/>
      <c r="Z170" s="422"/>
      <c r="AA170" s="422"/>
      <c r="AB170" s="422"/>
      <c r="AC170" s="201"/>
      <c r="AD170" s="422">
        <f>'[1]Tổng hợp'!J136</f>
        <v>0</v>
      </c>
      <c r="AE170" s="422"/>
      <c r="AF170" s="422"/>
      <c r="AG170" s="422"/>
      <c r="AH170" s="422"/>
      <c r="AI170" s="422"/>
      <c r="AM170" s="147" t="s">
        <v>216</v>
      </c>
      <c r="BG170" s="202"/>
      <c r="BH170" s="202"/>
      <c r="BI170" s="202"/>
      <c r="BJ170" s="202"/>
      <c r="BK170" s="202"/>
      <c r="BL170" s="202"/>
      <c r="BN170" s="202"/>
      <c r="BO170" s="202"/>
      <c r="BP170" s="202"/>
      <c r="BQ170" s="202"/>
      <c r="BR170" s="202"/>
      <c r="BS170" s="202"/>
      <c r="BT170" s="202"/>
    </row>
    <row r="171" spans="3:72" ht="15" customHeight="1">
      <c r="C171" s="147" t="s">
        <v>93</v>
      </c>
      <c r="W171" s="422">
        <f>'[1]Tổng hợp'!F137</f>
        <v>0</v>
      </c>
      <c r="X171" s="422"/>
      <c r="Y171" s="422"/>
      <c r="Z171" s="422"/>
      <c r="AA171" s="422"/>
      <c r="AB171" s="422"/>
      <c r="AC171" s="201"/>
      <c r="AD171" s="422">
        <f>'[1]Tổng hợp'!J137</f>
        <v>0</v>
      </c>
      <c r="AE171" s="422"/>
      <c r="AF171" s="422"/>
      <c r="AG171" s="422"/>
      <c r="AH171" s="422"/>
      <c r="AI171" s="422"/>
      <c r="AM171" s="147" t="s">
        <v>217</v>
      </c>
      <c r="BG171" s="202"/>
      <c r="BH171" s="202"/>
      <c r="BI171" s="202"/>
      <c r="BJ171" s="202"/>
      <c r="BK171" s="202"/>
      <c r="BL171" s="202"/>
      <c r="BN171" s="202"/>
      <c r="BO171" s="202"/>
      <c r="BP171" s="202"/>
      <c r="BQ171" s="202"/>
      <c r="BR171" s="202"/>
      <c r="BS171" s="202"/>
      <c r="BT171" s="202"/>
    </row>
    <row r="172" spans="3:72" ht="22.5" customHeight="1">
      <c r="C172" s="147" t="s">
        <v>218</v>
      </c>
      <c r="W172" s="422">
        <f>'[1]Tổng hợp'!F138</f>
        <v>0</v>
      </c>
      <c r="X172" s="422"/>
      <c r="Y172" s="422"/>
      <c r="Z172" s="422"/>
      <c r="AA172" s="422"/>
      <c r="AB172" s="422"/>
      <c r="AC172" s="201"/>
      <c r="AD172" s="422">
        <f>'[1]Tổng hợp'!J138</f>
        <v>0</v>
      </c>
      <c r="AE172" s="422"/>
      <c r="AF172" s="422"/>
      <c r="AG172" s="422"/>
      <c r="AH172" s="422"/>
      <c r="AI172" s="422"/>
      <c r="AM172" s="147" t="s">
        <v>219</v>
      </c>
      <c r="BG172" s="202"/>
      <c r="BH172" s="202"/>
      <c r="BI172" s="202"/>
      <c r="BJ172" s="202"/>
      <c r="BK172" s="202"/>
      <c r="BL172" s="202"/>
      <c r="BN172" s="202"/>
      <c r="BO172" s="202"/>
      <c r="BP172" s="202"/>
      <c r="BQ172" s="202"/>
      <c r="BR172" s="202"/>
      <c r="BS172" s="202"/>
      <c r="BT172" s="202"/>
    </row>
    <row r="173" spans="3:72" ht="15" customHeight="1">
      <c r="C173" s="147" t="s">
        <v>220</v>
      </c>
      <c r="W173" s="422">
        <f>'[1]Tổng hợp'!F139</f>
        <v>0</v>
      </c>
      <c r="X173" s="422"/>
      <c r="Y173" s="422"/>
      <c r="Z173" s="422"/>
      <c r="AA173" s="422"/>
      <c r="AB173" s="422"/>
      <c r="AC173" s="201"/>
      <c r="AD173" s="422">
        <f>'[1]Tổng hợp'!J139</f>
        <v>0</v>
      </c>
      <c r="AE173" s="422"/>
      <c r="AF173" s="422"/>
      <c r="AG173" s="422"/>
      <c r="AH173" s="422"/>
      <c r="AI173" s="422"/>
      <c r="AM173" s="147" t="s">
        <v>221</v>
      </c>
      <c r="BG173" s="202"/>
      <c r="BH173" s="202"/>
      <c r="BI173" s="202"/>
      <c r="BJ173" s="202"/>
      <c r="BK173" s="202"/>
      <c r="BL173" s="202"/>
      <c r="BN173" s="202"/>
      <c r="BO173" s="202"/>
      <c r="BP173" s="202"/>
      <c r="BQ173" s="202"/>
      <c r="BR173" s="202"/>
      <c r="BS173" s="202"/>
      <c r="BT173" s="202"/>
    </row>
    <row r="174" spans="3:72" ht="20.25" customHeight="1">
      <c r="C174" s="147" t="s">
        <v>222</v>
      </c>
      <c r="W174" s="422">
        <v>103000000</v>
      </c>
      <c r="X174" s="422"/>
      <c r="Y174" s="422"/>
      <c r="Z174" s="422"/>
      <c r="AA174" s="422"/>
      <c r="AB174" s="422"/>
      <c r="AC174" s="201"/>
      <c r="AD174" s="422">
        <f>'[1]Tổng hợp'!J140</f>
        <v>0</v>
      </c>
      <c r="AE174" s="422"/>
      <c r="AF174" s="422"/>
      <c r="AG174" s="422"/>
      <c r="AH174" s="422"/>
      <c r="AI174" s="422"/>
      <c r="AM174" s="147" t="s">
        <v>223</v>
      </c>
      <c r="BG174" s="202"/>
      <c r="BH174" s="202"/>
      <c r="BI174" s="202"/>
      <c r="BJ174" s="202"/>
      <c r="BK174" s="202"/>
      <c r="BL174" s="202"/>
      <c r="BN174" s="202"/>
      <c r="BO174" s="202"/>
      <c r="BP174" s="202"/>
      <c r="BQ174" s="202"/>
      <c r="BR174" s="202"/>
      <c r="BS174" s="202"/>
      <c r="BT174" s="202"/>
    </row>
    <row r="175" spans="3:72" ht="15" customHeight="1">
      <c r="C175" s="147" t="s">
        <v>224</v>
      </c>
      <c r="W175" s="422">
        <f>'[1]Tổng hợp'!F141</f>
        <v>0</v>
      </c>
      <c r="X175" s="422"/>
      <c r="Y175" s="422"/>
      <c r="Z175" s="422"/>
      <c r="AA175" s="422"/>
      <c r="AB175" s="422"/>
      <c r="AC175" s="201"/>
      <c r="AD175" s="422">
        <f>'[1]Tổng hợp'!J141</f>
        <v>0</v>
      </c>
      <c r="AE175" s="422"/>
      <c r="AF175" s="422"/>
      <c r="AG175" s="422"/>
      <c r="AH175" s="422"/>
      <c r="AI175" s="422"/>
      <c r="AM175" s="147" t="s">
        <v>225</v>
      </c>
      <c r="BG175" s="202"/>
      <c r="BH175" s="202"/>
      <c r="BI175" s="202"/>
      <c r="BJ175" s="202"/>
      <c r="BK175" s="202"/>
      <c r="BL175" s="202"/>
      <c r="BN175" s="202"/>
      <c r="BO175" s="202"/>
      <c r="BP175" s="202"/>
      <c r="BQ175" s="202"/>
      <c r="BR175" s="202"/>
      <c r="BS175" s="202"/>
      <c r="BT175" s="202"/>
    </row>
    <row r="176" spans="3:72" ht="15" customHeight="1">
      <c r="C176" s="147" t="s">
        <v>226</v>
      </c>
      <c r="W176" s="422">
        <f>'[1]Tổng hợp'!F142</f>
        <v>0</v>
      </c>
      <c r="X176" s="422"/>
      <c r="Y176" s="422"/>
      <c r="Z176" s="422"/>
      <c r="AA176" s="422"/>
      <c r="AB176" s="422"/>
      <c r="AC176" s="201"/>
      <c r="AD176" s="422">
        <f>'[1]Tổng hợp'!J142</f>
        <v>0</v>
      </c>
      <c r="AE176" s="422"/>
      <c r="AF176" s="422"/>
      <c r="AG176" s="422"/>
      <c r="AH176" s="422"/>
      <c r="AI176" s="422"/>
      <c r="AM176" s="147" t="s">
        <v>227</v>
      </c>
      <c r="BG176" s="423" t="e">
        <f>SUBTOTAL(9,#REF!)</f>
        <v>#REF!</v>
      </c>
      <c r="BH176" s="423"/>
      <c r="BI176" s="423"/>
      <c r="BJ176" s="423"/>
      <c r="BK176" s="423"/>
      <c r="BL176" s="423"/>
      <c r="BN176" s="423" t="e">
        <f>SUBTOTAL(9,#REF!)</f>
        <v>#REF!</v>
      </c>
      <c r="BO176" s="423"/>
      <c r="BP176" s="423"/>
      <c r="BQ176" s="423"/>
      <c r="BR176" s="423"/>
      <c r="BS176" s="423"/>
      <c r="BT176" s="202"/>
    </row>
    <row r="177" spans="3:72" ht="15" customHeight="1">
      <c r="C177" s="147" t="s">
        <v>228</v>
      </c>
      <c r="V177" s="492"/>
      <c r="W177" s="492"/>
      <c r="X177" s="492"/>
      <c r="Y177" s="492"/>
      <c r="Z177" s="492"/>
      <c r="AA177" s="492"/>
      <c r="AB177" s="492"/>
      <c r="AC177" s="201"/>
      <c r="AD177" s="493">
        <v>0</v>
      </c>
      <c r="AE177" s="493"/>
      <c r="AF177" s="493"/>
      <c r="AG177" s="493"/>
      <c r="AH177" s="493"/>
      <c r="AI177" s="493"/>
      <c r="AJ177" s="201"/>
      <c r="AK177" s="201"/>
      <c r="AL177" s="201"/>
      <c r="AM177" s="201"/>
      <c r="AN177" s="201"/>
      <c r="BG177" s="202"/>
      <c r="BH177" s="202"/>
      <c r="BI177" s="202"/>
      <c r="BJ177" s="202"/>
      <c r="BK177" s="202"/>
      <c r="BL177" s="202"/>
      <c r="BN177" s="202"/>
      <c r="BO177" s="202"/>
      <c r="BP177" s="202"/>
      <c r="BQ177" s="202"/>
      <c r="BR177" s="202"/>
      <c r="BS177" s="202"/>
      <c r="BT177" s="202"/>
    </row>
    <row r="178" spans="3:74" ht="15" customHeight="1" thickBot="1">
      <c r="C178" s="189"/>
      <c r="D178" s="186"/>
      <c r="E178" s="186"/>
      <c r="F178" s="186"/>
      <c r="G178" s="186"/>
      <c r="H178" s="186"/>
      <c r="I178" s="186"/>
      <c r="J178" s="186"/>
      <c r="K178" s="186"/>
      <c r="L178" s="186"/>
      <c r="M178" s="186"/>
      <c r="N178" s="186"/>
      <c r="O178" s="186"/>
      <c r="P178" s="186"/>
      <c r="Q178" s="186"/>
      <c r="R178" s="186"/>
      <c r="S178" s="186"/>
      <c r="T178" s="186"/>
      <c r="W178" s="426">
        <f>SUBTOTAL(9,W168:AB176)</f>
        <v>129415492</v>
      </c>
      <c r="X178" s="426"/>
      <c r="Y178" s="426"/>
      <c r="Z178" s="426"/>
      <c r="AA178" s="426"/>
      <c r="AB178" s="426"/>
      <c r="AC178" s="201"/>
      <c r="AD178" s="426">
        <f>+AD168+AD172+AD177</f>
        <v>0</v>
      </c>
      <c r="AE178" s="426"/>
      <c r="AF178" s="426"/>
      <c r="AG178" s="426"/>
      <c r="AH178" s="426"/>
      <c r="AI178" s="426"/>
      <c r="AM178" s="186" t="s">
        <v>51</v>
      </c>
      <c r="AN178" s="186"/>
      <c r="AO178" s="186"/>
      <c r="AP178" s="186"/>
      <c r="AQ178" s="186"/>
      <c r="AR178" s="186"/>
      <c r="AS178" s="186"/>
      <c r="AT178" s="186"/>
      <c r="AU178" s="186"/>
      <c r="AV178" s="186"/>
      <c r="AW178" s="186"/>
      <c r="AX178" s="186"/>
      <c r="AY178" s="186"/>
      <c r="AZ178" s="186"/>
      <c r="BA178" s="186"/>
      <c r="BB178" s="186"/>
      <c r="BC178" s="186"/>
      <c r="BD178" s="186"/>
      <c r="BG178" s="427">
        <f>SUBTOTAL(9,BG168:BL176)</f>
        <v>0</v>
      </c>
      <c r="BH178" s="427"/>
      <c r="BI178" s="427"/>
      <c r="BJ178" s="427"/>
      <c r="BK178" s="427"/>
      <c r="BL178" s="427"/>
      <c r="BN178" s="427">
        <f>SUBTOTAL(9,BN168:BS176)</f>
        <v>0</v>
      </c>
      <c r="BO178" s="427"/>
      <c r="BP178" s="427"/>
      <c r="BQ178" s="427"/>
      <c r="BR178" s="427"/>
      <c r="BS178" s="427"/>
      <c r="BT178" s="205"/>
      <c r="BU178" s="206"/>
      <c r="BV178" s="206"/>
    </row>
    <row r="179" spans="3:72" ht="7.5" customHeight="1" thickTop="1">
      <c r="C179" s="189"/>
      <c r="D179" s="186"/>
      <c r="E179" s="186"/>
      <c r="F179" s="186"/>
      <c r="G179" s="186"/>
      <c r="H179" s="186"/>
      <c r="I179" s="186"/>
      <c r="J179" s="186"/>
      <c r="K179" s="186"/>
      <c r="L179" s="186"/>
      <c r="M179" s="186"/>
      <c r="N179" s="186"/>
      <c r="O179" s="186"/>
      <c r="P179" s="186"/>
      <c r="Q179" s="186"/>
      <c r="R179" s="186"/>
      <c r="S179" s="186"/>
      <c r="T179" s="186"/>
      <c r="W179" s="145"/>
      <c r="X179" s="145"/>
      <c r="Y179" s="145"/>
      <c r="Z179" s="145"/>
      <c r="AA179" s="145"/>
      <c r="AB179" s="145"/>
      <c r="AC179" s="201"/>
      <c r="AD179" s="145"/>
      <c r="AE179" s="145"/>
      <c r="AF179" s="145"/>
      <c r="AG179" s="145"/>
      <c r="AH179" s="145"/>
      <c r="AI179" s="145"/>
      <c r="AM179" s="186"/>
      <c r="AN179" s="186"/>
      <c r="AO179" s="186"/>
      <c r="AP179" s="186"/>
      <c r="AQ179" s="186"/>
      <c r="AR179" s="186"/>
      <c r="AS179" s="186"/>
      <c r="AT179" s="186"/>
      <c r="AU179" s="186"/>
      <c r="AV179" s="186"/>
      <c r="AW179" s="186"/>
      <c r="AX179" s="186"/>
      <c r="AY179" s="186"/>
      <c r="AZ179" s="186"/>
      <c r="BA179" s="186"/>
      <c r="BB179" s="186"/>
      <c r="BC179" s="186"/>
      <c r="BD179" s="186"/>
      <c r="BG179" s="205"/>
      <c r="BH179" s="205"/>
      <c r="BI179" s="205"/>
      <c r="BJ179" s="205"/>
      <c r="BK179" s="205"/>
      <c r="BL179" s="205"/>
      <c r="BN179" s="205"/>
      <c r="BO179" s="205"/>
      <c r="BP179" s="205"/>
      <c r="BQ179" s="205"/>
      <c r="BR179" s="205"/>
      <c r="BS179" s="205"/>
      <c r="BT179" s="205"/>
    </row>
    <row r="180" spans="3:72" ht="8.25" customHeight="1">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c r="AA180" s="217"/>
      <c r="AB180" s="217"/>
      <c r="AD180" s="200"/>
      <c r="AE180" s="200"/>
      <c r="AF180" s="200"/>
      <c r="AG180" s="200"/>
      <c r="AH180" s="200"/>
      <c r="AI180" s="200"/>
      <c r="AM180" s="217"/>
      <c r="AN180" s="217"/>
      <c r="AO180" s="217"/>
      <c r="AP180" s="217"/>
      <c r="AQ180" s="217"/>
      <c r="AR180" s="217"/>
      <c r="AS180" s="217"/>
      <c r="AT180" s="217"/>
      <c r="AU180" s="217"/>
      <c r="AV180" s="217"/>
      <c r="AW180" s="217"/>
      <c r="AX180" s="217"/>
      <c r="AY180" s="217"/>
      <c r="AZ180" s="217"/>
      <c r="BA180" s="217"/>
      <c r="BB180" s="217"/>
      <c r="BC180" s="217"/>
      <c r="BD180" s="217"/>
      <c r="BE180" s="217"/>
      <c r="BF180" s="217"/>
      <c r="BG180" s="217"/>
      <c r="BH180" s="217"/>
      <c r="BI180" s="217"/>
      <c r="BJ180" s="217"/>
      <c r="BK180" s="217"/>
      <c r="BL180" s="217"/>
      <c r="BN180" s="200"/>
      <c r="BO180" s="200"/>
      <c r="BP180" s="200"/>
      <c r="BQ180" s="200"/>
      <c r="BR180" s="200"/>
      <c r="BS180" s="200"/>
      <c r="BT180" s="200"/>
    </row>
    <row r="181" spans="1:72" ht="15" customHeight="1">
      <c r="A181" s="186">
        <f>A165+1</f>
        <v>10</v>
      </c>
      <c r="B181" s="186" t="s">
        <v>747</v>
      </c>
      <c r="C181" s="207" t="s">
        <v>229</v>
      </c>
      <c r="D181" s="217"/>
      <c r="E181" s="217"/>
      <c r="F181" s="217"/>
      <c r="G181" s="217"/>
      <c r="H181" s="217"/>
      <c r="I181" s="217"/>
      <c r="J181" s="217"/>
      <c r="K181" s="217"/>
      <c r="L181" s="217"/>
      <c r="M181" s="217"/>
      <c r="N181" s="217"/>
      <c r="O181" s="217"/>
      <c r="P181" s="217"/>
      <c r="Q181" s="217"/>
      <c r="R181" s="217"/>
      <c r="S181" s="217"/>
      <c r="T181" s="217"/>
      <c r="U181" s="217" t="s">
        <v>230</v>
      </c>
      <c r="V181" s="217"/>
      <c r="W181" s="419" t="s">
        <v>677</v>
      </c>
      <c r="X181" s="419"/>
      <c r="Y181" s="419"/>
      <c r="Z181" s="419"/>
      <c r="AA181" s="419"/>
      <c r="AB181" s="419"/>
      <c r="AC181" s="188"/>
      <c r="AD181" s="419" t="s">
        <v>678</v>
      </c>
      <c r="AE181" s="419"/>
      <c r="AF181" s="419"/>
      <c r="AG181" s="419"/>
      <c r="AH181" s="419"/>
      <c r="AI181" s="419"/>
      <c r="AM181" s="217"/>
      <c r="AN181" s="217"/>
      <c r="AO181" s="217"/>
      <c r="AP181" s="217"/>
      <c r="AQ181" s="217"/>
      <c r="AR181" s="217"/>
      <c r="AS181" s="217"/>
      <c r="AT181" s="217"/>
      <c r="AU181" s="217"/>
      <c r="AV181" s="217"/>
      <c r="AW181" s="217"/>
      <c r="AX181" s="217"/>
      <c r="AY181" s="217"/>
      <c r="AZ181" s="217"/>
      <c r="BA181" s="217"/>
      <c r="BB181" s="217"/>
      <c r="BC181" s="217"/>
      <c r="BD181" s="217"/>
      <c r="BE181" s="217"/>
      <c r="BF181" s="217"/>
      <c r="BG181" s="217"/>
      <c r="BH181" s="217"/>
      <c r="BI181" s="217"/>
      <c r="BJ181" s="217"/>
      <c r="BK181" s="217"/>
      <c r="BL181" s="217"/>
      <c r="BN181" s="200"/>
      <c r="BO181" s="200"/>
      <c r="BP181" s="200"/>
      <c r="BQ181" s="200"/>
      <c r="BR181" s="200"/>
      <c r="BS181" s="200"/>
      <c r="BT181" s="200"/>
    </row>
    <row r="182" spans="3:72" ht="6" customHeight="1">
      <c r="C182" s="217"/>
      <c r="D182" s="217"/>
      <c r="E182" s="217"/>
      <c r="F182" s="217"/>
      <c r="G182" s="217"/>
      <c r="H182" s="217"/>
      <c r="I182" s="217"/>
      <c r="J182" s="217"/>
      <c r="K182" s="217"/>
      <c r="L182" s="217"/>
      <c r="M182" s="217"/>
      <c r="N182" s="217"/>
      <c r="O182" s="217"/>
      <c r="P182" s="217"/>
      <c r="Q182" s="217"/>
      <c r="R182" s="217"/>
      <c r="S182" s="217"/>
      <c r="T182" s="217"/>
      <c r="U182" s="217"/>
      <c r="V182" s="217"/>
      <c r="W182" s="419"/>
      <c r="X182" s="419"/>
      <c r="Y182" s="419"/>
      <c r="Z182" s="419"/>
      <c r="AA182" s="419"/>
      <c r="AB182" s="419"/>
      <c r="AC182" s="193"/>
      <c r="AD182" s="419"/>
      <c r="AE182" s="419"/>
      <c r="AF182" s="419"/>
      <c r="AG182" s="419"/>
      <c r="AH182" s="419"/>
      <c r="AI182" s="419"/>
      <c r="AM182" s="217"/>
      <c r="AN182" s="217"/>
      <c r="AO182" s="217"/>
      <c r="AP182" s="217"/>
      <c r="AQ182" s="217"/>
      <c r="AR182" s="217"/>
      <c r="AS182" s="217"/>
      <c r="AT182" s="217"/>
      <c r="AU182" s="217"/>
      <c r="AV182" s="217"/>
      <c r="AW182" s="217"/>
      <c r="AX182" s="217"/>
      <c r="AY182" s="217"/>
      <c r="AZ182" s="217"/>
      <c r="BA182" s="217"/>
      <c r="BB182" s="217"/>
      <c r="BC182" s="217"/>
      <c r="BD182" s="217"/>
      <c r="BE182" s="217"/>
      <c r="BF182" s="217"/>
      <c r="BG182" s="217"/>
      <c r="BH182" s="217"/>
      <c r="BI182" s="217"/>
      <c r="BJ182" s="217"/>
      <c r="BK182" s="217"/>
      <c r="BL182" s="217"/>
      <c r="BN182" s="200"/>
      <c r="BO182" s="200"/>
      <c r="BP182" s="200"/>
      <c r="BQ182" s="200"/>
      <c r="BR182" s="200"/>
      <c r="BS182" s="200"/>
      <c r="BT182" s="200"/>
    </row>
    <row r="183" spans="3:73" ht="15" customHeight="1">
      <c r="C183" s="217"/>
      <c r="D183" s="217"/>
      <c r="E183" s="217"/>
      <c r="F183" s="217"/>
      <c r="G183" s="217"/>
      <c r="H183" s="217"/>
      <c r="I183" s="217"/>
      <c r="J183" s="217"/>
      <c r="K183" s="217"/>
      <c r="L183" s="217"/>
      <c r="M183" s="217"/>
      <c r="N183" s="217"/>
      <c r="O183" s="217"/>
      <c r="P183" s="217"/>
      <c r="Q183" s="217"/>
      <c r="R183" s="217"/>
      <c r="S183" s="217"/>
      <c r="T183" s="217"/>
      <c r="U183" s="217"/>
      <c r="V183" s="217"/>
      <c r="W183" s="417" t="s">
        <v>579</v>
      </c>
      <c r="X183" s="417"/>
      <c r="Y183" s="417"/>
      <c r="Z183" s="417"/>
      <c r="AA183" s="417"/>
      <c r="AB183" s="417"/>
      <c r="AC183" s="208"/>
      <c r="AD183" s="417" t="s">
        <v>579</v>
      </c>
      <c r="AE183" s="417"/>
      <c r="AF183" s="417"/>
      <c r="AG183" s="417"/>
      <c r="AH183" s="417"/>
      <c r="AI183" s="417"/>
      <c r="AM183" s="217"/>
      <c r="AN183" s="217"/>
      <c r="AO183" s="217"/>
      <c r="AP183" s="217"/>
      <c r="AQ183" s="217"/>
      <c r="AR183" s="217"/>
      <c r="AS183" s="217"/>
      <c r="AT183" s="217"/>
      <c r="AU183" s="217"/>
      <c r="AV183" s="217"/>
      <c r="AW183" s="217"/>
      <c r="AX183" s="217"/>
      <c r="AY183" s="217"/>
      <c r="AZ183" s="217"/>
      <c r="BA183" s="217"/>
      <c r="BB183" s="217"/>
      <c r="BC183" s="217"/>
      <c r="BD183" s="217"/>
      <c r="BE183" s="217"/>
      <c r="BF183" s="217"/>
      <c r="BG183" s="217"/>
      <c r="BH183" s="217"/>
      <c r="BI183" s="217"/>
      <c r="BJ183" s="217"/>
      <c r="BK183" s="217"/>
      <c r="BL183" s="217"/>
      <c r="BN183" s="200"/>
      <c r="BO183" s="200"/>
      <c r="BP183" s="200"/>
      <c r="BQ183" s="200"/>
      <c r="BR183" s="200"/>
      <c r="BS183" s="200"/>
      <c r="BT183" s="200"/>
      <c r="BU183" s="239"/>
    </row>
    <row r="184" spans="3:74" ht="15" customHeight="1">
      <c r="C184" s="33" t="s">
        <v>231</v>
      </c>
      <c r="D184" s="217"/>
      <c r="E184" s="217"/>
      <c r="F184" s="217"/>
      <c r="G184" s="217"/>
      <c r="H184" s="217"/>
      <c r="I184" s="217"/>
      <c r="J184" s="217"/>
      <c r="K184" s="217"/>
      <c r="L184" s="217"/>
      <c r="M184" s="217"/>
      <c r="N184" s="217"/>
      <c r="O184" s="217"/>
      <c r="P184" s="217"/>
      <c r="Q184" s="217"/>
      <c r="R184" s="217"/>
      <c r="S184" s="217"/>
      <c r="T184" s="217"/>
      <c r="U184" s="217"/>
      <c r="V184" s="217"/>
      <c r="W184" s="424"/>
      <c r="X184" s="424"/>
      <c r="Y184" s="424"/>
      <c r="Z184" s="424"/>
      <c r="AA184" s="424"/>
      <c r="AB184" s="424"/>
      <c r="AC184" s="199"/>
      <c r="AD184" s="424"/>
      <c r="AE184" s="424"/>
      <c r="AF184" s="424"/>
      <c r="AG184" s="424"/>
      <c r="AH184" s="424"/>
      <c r="AI184" s="424"/>
      <c r="AM184" s="217"/>
      <c r="AN184" s="217"/>
      <c r="AO184" s="217"/>
      <c r="AP184" s="217"/>
      <c r="AQ184" s="217"/>
      <c r="AR184" s="217"/>
      <c r="AS184" s="217"/>
      <c r="AT184" s="217"/>
      <c r="AU184" s="217"/>
      <c r="AV184" s="217"/>
      <c r="AW184" s="217"/>
      <c r="AX184" s="217"/>
      <c r="AY184" s="217"/>
      <c r="AZ184" s="217"/>
      <c r="BA184" s="217"/>
      <c r="BB184" s="217"/>
      <c r="BC184" s="217"/>
      <c r="BD184" s="217"/>
      <c r="BE184" s="217"/>
      <c r="BF184" s="217"/>
      <c r="BG184" s="217"/>
      <c r="BH184" s="217"/>
      <c r="BI184" s="217"/>
      <c r="BJ184" s="217"/>
      <c r="BK184" s="217"/>
      <c r="BL184" s="217"/>
      <c r="BN184" s="200"/>
      <c r="BO184" s="200"/>
      <c r="BP184" s="200"/>
      <c r="BQ184" s="200"/>
      <c r="BR184" s="200"/>
      <c r="BS184" s="200"/>
      <c r="BT184" s="200"/>
      <c r="BU184" s="239"/>
      <c r="BV184" s="239"/>
    </row>
    <row r="185" spans="3:72" ht="15" customHeight="1">
      <c r="C185" s="33" t="s">
        <v>232</v>
      </c>
      <c r="D185" s="217"/>
      <c r="E185" s="217"/>
      <c r="F185" s="217"/>
      <c r="G185" s="217"/>
      <c r="H185" s="217"/>
      <c r="I185" s="217"/>
      <c r="J185" s="217"/>
      <c r="K185" s="217"/>
      <c r="L185" s="217"/>
      <c r="M185" s="217"/>
      <c r="N185" s="217"/>
      <c r="O185" s="217"/>
      <c r="P185" s="217"/>
      <c r="Q185" s="217"/>
      <c r="R185" s="217"/>
      <c r="S185" s="217"/>
      <c r="T185" s="217"/>
      <c r="U185" s="217"/>
      <c r="V185" s="217"/>
      <c r="W185" s="424"/>
      <c r="X185" s="424"/>
      <c r="Y185" s="424"/>
      <c r="Z185" s="424"/>
      <c r="AA185" s="424"/>
      <c r="AB185" s="424"/>
      <c r="AC185" s="199"/>
      <c r="AD185" s="424"/>
      <c r="AE185" s="424"/>
      <c r="AF185" s="424"/>
      <c r="AG185" s="424"/>
      <c r="AH185" s="424"/>
      <c r="AI185" s="424"/>
      <c r="AM185" s="217"/>
      <c r="AN185" s="217"/>
      <c r="AO185" s="217"/>
      <c r="AP185" s="217"/>
      <c r="AQ185" s="217"/>
      <c r="AR185" s="217"/>
      <c r="AS185" s="217"/>
      <c r="AT185" s="217"/>
      <c r="AU185" s="217"/>
      <c r="AV185" s="217"/>
      <c r="AW185" s="217"/>
      <c r="AX185" s="217"/>
      <c r="AY185" s="217"/>
      <c r="AZ185" s="217"/>
      <c r="BA185" s="217"/>
      <c r="BB185" s="217"/>
      <c r="BC185" s="217"/>
      <c r="BD185" s="217"/>
      <c r="BE185" s="217"/>
      <c r="BF185" s="217"/>
      <c r="BG185" s="217"/>
      <c r="BH185" s="217"/>
      <c r="BI185" s="217"/>
      <c r="BJ185" s="217"/>
      <c r="BK185" s="217"/>
      <c r="BL185" s="217"/>
      <c r="BN185" s="200"/>
      <c r="BO185" s="200"/>
      <c r="BP185" s="200"/>
      <c r="BQ185" s="200"/>
      <c r="BR185" s="200"/>
      <c r="BS185" s="200"/>
      <c r="BT185" s="200"/>
    </row>
    <row r="186" spans="3:72" ht="15" customHeight="1">
      <c r="C186" s="33" t="s">
        <v>233</v>
      </c>
      <c r="D186" s="217"/>
      <c r="E186" s="217"/>
      <c r="F186" s="217"/>
      <c r="G186" s="217"/>
      <c r="H186" s="217"/>
      <c r="I186" s="217"/>
      <c r="J186" s="217"/>
      <c r="K186" s="217"/>
      <c r="L186" s="217"/>
      <c r="M186" s="217"/>
      <c r="N186" s="217"/>
      <c r="O186" s="217"/>
      <c r="P186" s="217"/>
      <c r="Q186" s="217"/>
      <c r="R186" s="217"/>
      <c r="S186" s="217"/>
      <c r="T186" s="217"/>
      <c r="U186" s="217"/>
      <c r="V186" s="217"/>
      <c r="W186" s="473">
        <v>347272726</v>
      </c>
      <c r="X186" s="473"/>
      <c r="Y186" s="473"/>
      <c r="Z186" s="473"/>
      <c r="AA186" s="473"/>
      <c r="AB186" s="473"/>
      <c r="AC186" s="199"/>
      <c r="AD186" s="473">
        <v>141702273</v>
      </c>
      <c r="AE186" s="473"/>
      <c r="AF186" s="473"/>
      <c r="AG186" s="473"/>
      <c r="AH186" s="473"/>
      <c r="AI186" s="473"/>
      <c r="AM186" s="217"/>
      <c r="AN186" s="217"/>
      <c r="AO186" s="217"/>
      <c r="AP186" s="217"/>
      <c r="AQ186" s="217"/>
      <c r="AR186" s="217"/>
      <c r="AS186" s="217"/>
      <c r="AT186" s="217"/>
      <c r="AU186" s="217"/>
      <c r="AV186" s="217"/>
      <c r="AW186" s="217"/>
      <c r="AX186" s="217"/>
      <c r="AY186" s="217"/>
      <c r="AZ186" s="217"/>
      <c r="BA186" s="217"/>
      <c r="BB186" s="217"/>
      <c r="BC186" s="217"/>
      <c r="BD186" s="217"/>
      <c r="BE186" s="217"/>
      <c r="BF186" s="217"/>
      <c r="BG186" s="217"/>
      <c r="BH186" s="217"/>
      <c r="BI186" s="217"/>
      <c r="BJ186" s="217"/>
      <c r="BK186" s="217"/>
      <c r="BL186" s="217"/>
      <c r="BN186" s="200"/>
      <c r="BO186" s="200"/>
      <c r="BP186" s="200"/>
      <c r="BQ186" s="200"/>
      <c r="BR186" s="200"/>
      <c r="BS186" s="200"/>
      <c r="BT186" s="200"/>
    </row>
    <row r="187" spans="3:72" ht="15" customHeight="1">
      <c r="C187" s="33" t="s">
        <v>234</v>
      </c>
      <c r="D187" s="217"/>
      <c r="E187" s="217"/>
      <c r="F187" s="217"/>
      <c r="G187" s="217"/>
      <c r="H187" s="217"/>
      <c r="I187" s="217"/>
      <c r="J187" s="217"/>
      <c r="K187" s="217"/>
      <c r="L187" s="217"/>
      <c r="M187" s="217"/>
      <c r="N187" s="217"/>
      <c r="O187" s="217"/>
      <c r="P187" s="217"/>
      <c r="Q187" s="217"/>
      <c r="R187" s="217"/>
      <c r="S187" s="217"/>
      <c r="T187" s="217"/>
      <c r="U187" s="217"/>
      <c r="V187" s="217"/>
      <c r="W187" s="473"/>
      <c r="X187" s="473"/>
      <c r="Y187" s="473"/>
      <c r="Z187" s="473"/>
      <c r="AA187" s="473"/>
      <c r="AB187" s="473"/>
      <c r="AC187" s="199"/>
      <c r="AD187" s="473"/>
      <c r="AE187" s="473"/>
      <c r="AF187" s="473"/>
      <c r="AG187" s="473"/>
      <c r="AH187" s="473"/>
      <c r="AI187" s="473"/>
      <c r="AM187" s="217"/>
      <c r="AN187" s="217"/>
      <c r="AO187" s="217"/>
      <c r="AP187" s="217"/>
      <c r="AQ187" s="217"/>
      <c r="AR187" s="217"/>
      <c r="AS187" s="217"/>
      <c r="AT187" s="217"/>
      <c r="AU187" s="217"/>
      <c r="AV187" s="217"/>
      <c r="AW187" s="217"/>
      <c r="AX187" s="217"/>
      <c r="AY187" s="217"/>
      <c r="AZ187" s="217"/>
      <c r="BA187" s="217"/>
      <c r="BB187" s="217"/>
      <c r="BC187" s="217"/>
      <c r="BD187" s="217"/>
      <c r="BE187" s="217"/>
      <c r="BF187" s="217"/>
      <c r="BG187" s="217"/>
      <c r="BH187" s="217"/>
      <c r="BI187" s="217"/>
      <c r="BJ187" s="217"/>
      <c r="BK187" s="217"/>
      <c r="BL187" s="217"/>
      <c r="BN187" s="200"/>
      <c r="BO187" s="200"/>
      <c r="BP187" s="200"/>
      <c r="BQ187" s="200"/>
      <c r="BR187" s="200"/>
      <c r="BS187" s="200"/>
      <c r="BT187" s="200"/>
    </row>
    <row r="188" spans="3:72" ht="14.25" customHeight="1">
      <c r="C188" s="217" t="s">
        <v>235</v>
      </c>
      <c r="D188" s="217"/>
      <c r="E188" s="217"/>
      <c r="F188" s="217"/>
      <c r="G188" s="217"/>
      <c r="H188" s="217"/>
      <c r="I188" s="217"/>
      <c r="J188" s="217"/>
      <c r="K188" s="217"/>
      <c r="L188" s="217"/>
      <c r="M188" s="217"/>
      <c r="N188" s="217"/>
      <c r="O188" s="217"/>
      <c r="P188" s="217"/>
      <c r="Q188" s="217"/>
      <c r="R188" s="217"/>
      <c r="S188" s="217"/>
      <c r="T188" s="217"/>
      <c r="U188" s="217"/>
      <c r="V188" s="217"/>
      <c r="W188" s="493"/>
      <c r="X188" s="493"/>
      <c r="Y188" s="493"/>
      <c r="Z188" s="493"/>
      <c r="AA188" s="493"/>
      <c r="AB188" s="493"/>
      <c r="AC188" s="199"/>
      <c r="AD188" s="493"/>
      <c r="AE188" s="493"/>
      <c r="AF188" s="493"/>
      <c r="AG188" s="493"/>
      <c r="AH188" s="493"/>
      <c r="AI188" s="493"/>
      <c r="AM188" s="217"/>
      <c r="AN188" s="217"/>
      <c r="AO188" s="217"/>
      <c r="AP188" s="217"/>
      <c r="AQ188" s="217"/>
      <c r="AR188" s="217"/>
      <c r="AS188" s="217"/>
      <c r="AT188" s="217"/>
      <c r="AU188" s="217"/>
      <c r="AV188" s="217"/>
      <c r="AW188" s="217"/>
      <c r="AX188" s="217"/>
      <c r="AY188" s="217"/>
      <c r="AZ188" s="217"/>
      <c r="BA188" s="217"/>
      <c r="BB188" s="217"/>
      <c r="BC188" s="217"/>
      <c r="BD188" s="217"/>
      <c r="BE188" s="217"/>
      <c r="BF188" s="217"/>
      <c r="BG188" s="217"/>
      <c r="BH188" s="217"/>
      <c r="BI188" s="217"/>
      <c r="BJ188" s="217"/>
      <c r="BK188" s="217"/>
      <c r="BL188" s="217"/>
      <c r="BN188" s="200"/>
      <c r="BO188" s="200"/>
      <c r="BP188" s="200"/>
      <c r="BQ188" s="200"/>
      <c r="BR188" s="200"/>
      <c r="BS188" s="200"/>
      <c r="BT188" s="200"/>
    </row>
    <row r="189" spans="3:74" ht="15" customHeight="1" thickBot="1">
      <c r="C189" s="217"/>
      <c r="D189" s="217"/>
      <c r="E189" s="217"/>
      <c r="F189" s="217"/>
      <c r="G189" s="217"/>
      <c r="H189" s="217"/>
      <c r="I189" s="217"/>
      <c r="J189" s="217"/>
      <c r="K189" s="217"/>
      <c r="L189" s="217"/>
      <c r="M189" s="217"/>
      <c r="N189" s="217"/>
      <c r="O189" s="217"/>
      <c r="P189" s="217"/>
      <c r="Q189" s="217"/>
      <c r="R189" s="217"/>
      <c r="S189" s="217"/>
      <c r="T189" s="217"/>
      <c r="U189" s="217"/>
      <c r="V189" s="217"/>
      <c r="W189" s="426">
        <f>SUBTOTAL(9,W184:AB188)</f>
        <v>347272726</v>
      </c>
      <c r="X189" s="426"/>
      <c r="Y189" s="426"/>
      <c r="Z189" s="426"/>
      <c r="AA189" s="426"/>
      <c r="AB189" s="426"/>
      <c r="AC189" s="201"/>
      <c r="AD189" s="426">
        <f>SUBTOTAL(9,AD184:AI188)</f>
        <v>141702273</v>
      </c>
      <c r="AE189" s="426"/>
      <c r="AF189" s="426"/>
      <c r="AG189" s="426"/>
      <c r="AH189" s="426"/>
      <c r="AI189" s="426"/>
      <c r="AM189" s="217"/>
      <c r="AN189" s="217"/>
      <c r="AO189" s="217"/>
      <c r="AP189" s="217"/>
      <c r="AQ189" s="217"/>
      <c r="AR189" s="217"/>
      <c r="AS189" s="217"/>
      <c r="AT189" s="217"/>
      <c r="AU189" s="217"/>
      <c r="AV189" s="217"/>
      <c r="AW189" s="217"/>
      <c r="AX189" s="217"/>
      <c r="AY189" s="217"/>
      <c r="AZ189" s="217"/>
      <c r="BA189" s="217"/>
      <c r="BB189" s="217"/>
      <c r="BC189" s="217"/>
      <c r="BD189" s="217"/>
      <c r="BE189" s="217"/>
      <c r="BF189" s="217"/>
      <c r="BG189" s="217"/>
      <c r="BH189" s="217"/>
      <c r="BI189" s="217"/>
      <c r="BJ189" s="217"/>
      <c r="BK189" s="217"/>
      <c r="BL189" s="217"/>
      <c r="BN189" s="200"/>
      <c r="BO189" s="200"/>
      <c r="BP189" s="200"/>
      <c r="BQ189" s="200"/>
      <c r="BR189" s="200"/>
      <c r="BS189" s="200"/>
      <c r="BT189" s="200"/>
      <c r="BU189" s="206"/>
      <c r="BV189" s="206"/>
    </row>
    <row r="190" spans="3:72" ht="3" customHeight="1" thickTop="1">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D190" s="200"/>
      <c r="AE190" s="200"/>
      <c r="AF190" s="200"/>
      <c r="AG190" s="200"/>
      <c r="AH190" s="200"/>
      <c r="AI190" s="200"/>
      <c r="AM190" s="217"/>
      <c r="AN190" s="217"/>
      <c r="AO190" s="217"/>
      <c r="AP190" s="217"/>
      <c r="AQ190" s="217"/>
      <c r="AR190" s="217"/>
      <c r="AS190" s="217"/>
      <c r="AT190" s="217"/>
      <c r="AU190" s="217"/>
      <c r="AV190" s="217"/>
      <c r="AW190" s="217"/>
      <c r="AX190" s="217"/>
      <c r="AY190" s="217"/>
      <c r="AZ190" s="217"/>
      <c r="BA190" s="217"/>
      <c r="BB190" s="217"/>
      <c r="BC190" s="217"/>
      <c r="BD190" s="217"/>
      <c r="BE190" s="217"/>
      <c r="BF190" s="217"/>
      <c r="BG190" s="217"/>
      <c r="BH190" s="217"/>
      <c r="BI190" s="217"/>
      <c r="BJ190" s="217"/>
      <c r="BK190" s="217"/>
      <c r="BL190" s="217"/>
      <c r="BN190" s="200"/>
      <c r="BO190" s="200"/>
      <c r="BP190" s="200"/>
      <c r="BQ190" s="200"/>
      <c r="BR190" s="200"/>
      <c r="BS190" s="200"/>
      <c r="BT190" s="200"/>
    </row>
    <row r="191" spans="3:72" ht="15" customHeight="1">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D191" s="200"/>
      <c r="AE191" s="200"/>
      <c r="AF191" s="200"/>
      <c r="AG191" s="200"/>
      <c r="AH191" s="200"/>
      <c r="AI191" s="200"/>
      <c r="AM191" s="217"/>
      <c r="AN191" s="217"/>
      <c r="AO191" s="217"/>
      <c r="AP191" s="217"/>
      <c r="AQ191" s="217"/>
      <c r="AR191" s="217"/>
      <c r="AS191" s="217"/>
      <c r="AT191" s="217"/>
      <c r="AU191" s="217"/>
      <c r="AV191" s="217"/>
      <c r="AW191" s="217"/>
      <c r="AX191" s="217"/>
      <c r="AY191" s="217"/>
      <c r="AZ191" s="217"/>
      <c r="BA191" s="217"/>
      <c r="BB191" s="217"/>
      <c r="BC191" s="217"/>
      <c r="BD191" s="217"/>
      <c r="BE191" s="217"/>
      <c r="BF191" s="217"/>
      <c r="BG191" s="217"/>
      <c r="BH191" s="217"/>
      <c r="BI191" s="217"/>
      <c r="BJ191" s="217"/>
      <c r="BK191" s="217"/>
      <c r="BL191" s="217"/>
      <c r="BN191" s="200"/>
      <c r="BO191" s="200"/>
      <c r="BP191" s="200"/>
      <c r="BQ191" s="200"/>
      <c r="BR191" s="200"/>
      <c r="BS191" s="200"/>
      <c r="BT191" s="200"/>
    </row>
    <row r="192" spans="1:72" ht="18.75" customHeight="1">
      <c r="A192" s="186">
        <f>A181+1</f>
        <v>11</v>
      </c>
      <c r="B192" s="186" t="s">
        <v>747</v>
      </c>
      <c r="C192" s="187" t="s">
        <v>236</v>
      </c>
      <c r="D192" s="217"/>
      <c r="E192" s="217"/>
      <c r="F192" s="217"/>
      <c r="G192" s="217"/>
      <c r="H192" s="217"/>
      <c r="I192" s="217"/>
      <c r="J192" s="217"/>
      <c r="K192" s="217"/>
      <c r="L192" s="217"/>
      <c r="M192" s="217"/>
      <c r="N192" s="217"/>
      <c r="O192" s="217"/>
      <c r="P192" s="217"/>
      <c r="Q192" s="217"/>
      <c r="R192" s="217"/>
      <c r="S192" s="217"/>
      <c r="T192" s="217"/>
      <c r="U192" s="217"/>
      <c r="V192" s="217"/>
      <c r="W192" s="419" t="s">
        <v>677</v>
      </c>
      <c r="X192" s="419"/>
      <c r="Y192" s="419"/>
      <c r="Z192" s="419"/>
      <c r="AA192" s="419"/>
      <c r="AB192" s="419"/>
      <c r="AC192" s="188"/>
      <c r="AD192" s="419" t="s">
        <v>678</v>
      </c>
      <c r="AE192" s="419"/>
      <c r="AF192" s="419"/>
      <c r="AG192" s="419"/>
      <c r="AH192" s="419"/>
      <c r="AI192" s="419"/>
      <c r="AK192" s="186">
        <f>A192</f>
        <v>11</v>
      </c>
      <c r="AL192" s="186" t="s">
        <v>747</v>
      </c>
      <c r="AM192" s="224" t="s">
        <v>237</v>
      </c>
      <c r="AN192" s="217"/>
      <c r="AO192" s="217"/>
      <c r="AP192" s="217"/>
      <c r="AQ192" s="217"/>
      <c r="AR192" s="217"/>
      <c r="AS192" s="217"/>
      <c r="AT192" s="217"/>
      <c r="AU192" s="217"/>
      <c r="AV192" s="217"/>
      <c r="AW192" s="217"/>
      <c r="AX192" s="217"/>
      <c r="AY192" s="217"/>
      <c r="AZ192" s="217"/>
      <c r="BA192" s="217"/>
      <c r="BB192" s="217"/>
      <c r="BC192" s="217"/>
      <c r="BD192" s="217"/>
      <c r="BE192" s="217"/>
      <c r="BF192" s="217"/>
      <c r="BG192" s="217"/>
      <c r="BH192" s="217"/>
      <c r="BI192" s="217"/>
      <c r="BJ192" s="217"/>
      <c r="BK192" s="217"/>
      <c r="BL192" s="217"/>
      <c r="BN192" s="200"/>
      <c r="BO192" s="200"/>
      <c r="BP192" s="200"/>
      <c r="BQ192" s="200"/>
      <c r="BR192" s="200"/>
      <c r="BS192" s="200"/>
      <c r="BT192" s="200"/>
    </row>
    <row r="193" spans="3:72" ht="6" customHeight="1">
      <c r="C193" s="217"/>
      <c r="D193" s="217"/>
      <c r="E193" s="217"/>
      <c r="F193" s="217"/>
      <c r="G193" s="217"/>
      <c r="H193" s="217"/>
      <c r="I193" s="217"/>
      <c r="J193" s="217"/>
      <c r="K193" s="217"/>
      <c r="L193" s="217"/>
      <c r="M193" s="217"/>
      <c r="N193" s="217"/>
      <c r="O193" s="217"/>
      <c r="P193" s="217"/>
      <c r="Q193" s="217"/>
      <c r="R193" s="217"/>
      <c r="S193" s="217"/>
      <c r="T193" s="217"/>
      <c r="U193" s="217"/>
      <c r="V193" s="217"/>
      <c r="W193" s="419"/>
      <c r="X193" s="419"/>
      <c r="Y193" s="419"/>
      <c r="Z193" s="419"/>
      <c r="AA193" s="419"/>
      <c r="AB193" s="419"/>
      <c r="AC193" s="193"/>
      <c r="AD193" s="419"/>
      <c r="AE193" s="419"/>
      <c r="AF193" s="419"/>
      <c r="AG193" s="419"/>
      <c r="AH193" s="419"/>
      <c r="AI193" s="419"/>
      <c r="AM193" s="217"/>
      <c r="AN193" s="217"/>
      <c r="AO193" s="217"/>
      <c r="AP193" s="217"/>
      <c r="AQ193" s="217"/>
      <c r="AR193" s="217"/>
      <c r="AS193" s="217"/>
      <c r="AT193" s="217"/>
      <c r="AU193" s="217"/>
      <c r="AV193" s="217"/>
      <c r="AW193" s="217"/>
      <c r="AX193" s="217"/>
      <c r="AY193" s="217"/>
      <c r="AZ193" s="217"/>
      <c r="BA193" s="217"/>
      <c r="BB193" s="217"/>
      <c r="BC193" s="217"/>
      <c r="BD193" s="217"/>
      <c r="BE193" s="217"/>
      <c r="BF193" s="217"/>
      <c r="BG193" s="478" t="s">
        <v>185</v>
      </c>
      <c r="BH193" s="478"/>
      <c r="BI193" s="478"/>
      <c r="BJ193" s="478"/>
      <c r="BK193" s="478"/>
      <c r="BL193" s="478"/>
      <c r="BN193" s="478" t="s">
        <v>186</v>
      </c>
      <c r="BO193" s="478"/>
      <c r="BP193" s="478"/>
      <c r="BQ193" s="478"/>
      <c r="BR193" s="478"/>
      <c r="BS193" s="478"/>
      <c r="BT193" s="195"/>
    </row>
    <row r="194" spans="3:72" ht="15" customHeight="1">
      <c r="C194" s="217"/>
      <c r="D194" s="217"/>
      <c r="E194" s="217"/>
      <c r="F194" s="217"/>
      <c r="G194" s="217"/>
      <c r="H194" s="217"/>
      <c r="I194" s="217"/>
      <c r="J194" s="217"/>
      <c r="K194" s="217"/>
      <c r="L194" s="217"/>
      <c r="M194" s="217"/>
      <c r="N194" s="217"/>
      <c r="O194" s="217"/>
      <c r="P194" s="217"/>
      <c r="Q194" s="217"/>
      <c r="R194" s="217"/>
      <c r="S194" s="217"/>
      <c r="T194" s="217"/>
      <c r="U194" s="217"/>
      <c r="V194" s="217"/>
      <c r="W194" s="220"/>
      <c r="X194" s="220"/>
      <c r="Y194" s="220"/>
      <c r="Z194" s="220"/>
      <c r="AA194" s="220"/>
      <c r="AB194" s="196" t="s">
        <v>579</v>
      </c>
      <c r="AC194" s="208"/>
      <c r="AD194" s="306"/>
      <c r="AE194" s="220"/>
      <c r="AF194" s="220"/>
      <c r="AG194" s="220"/>
      <c r="AH194" s="220"/>
      <c r="AI194" s="196" t="s">
        <v>579</v>
      </c>
      <c r="AJ194" s="219"/>
      <c r="AM194" s="217"/>
      <c r="AN194" s="217"/>
      <c r="AO194" s="217"/>
      <c r="AP194" s="217"/>
      <c r="AQ194" s="217"/>
      <c r="AR194" s="217"/>
      <c r="AS194" s="217"/>
      <c r="AT194" s="217"/>
      <c r="AU194" s="217"/>
      <c r="AV194" s="217"/>
      <c r="AW194" s="217"/>
      <c r="AX194" s="217"/>
      <c r="AY194" s="217"/>
      <c r="AZ194" s="217"/>
      <c r="BA194" s="217"/>
      <c r="BB194" s="217"/>
      <c r="BC194" s="217"/>
      <c r="BD194" s="217"/>
      <c r="BE194" s="217"/>
      <c r="BF194" s="217"/>
      <c r="BG194" s="195"/>
      <c r="BH194" s="195"/>
      <c r="BI194" s="195"/>
      <c r="BJ194" s="195"/>
      <c r="BK194" s="195"/>
      <c r="BL194" s="195"/>
      <c r="BN194" s="195"/>
      <c r="BO194" s="195"/>
      <c r="BP194" s="195"/>
      <c r="BQ194" s="195"/>
      <c r="BR194" s="195"/>
      <c r="BS194" s="195"/>
      <c r="BT194" s="195"/>
    </row>
    <row r="195" spans="3:72" ht="15" customHeight="1">
      <c r="C195" s="66" t="s">
        <v>238</v>
      </c>
      <c r="D195" s="186"/>
      <c r="E195" s="186"/>
      <c r="F195" s="186"/>
      <c r="G195" s="186"/>
      <c r="H195" s="186"/>
      <c r="I195" s="186"/>
      <c r="J195" s="186"/>
      <c r="K195" s="186"/>
      <c r="L195" s="186"/>
      <c r="M195" s="186"/>
      <c r="N195" s="186"/>
      <c r="O195" s="186"/>
      <c r="P195" s="186"/>
      <c r="Q195" s="186"/>
      <c r="R195" s="186"/>
      <c r="S195" s="186"/>
      <c r="T195" s="186"/>
      <c r="W195" s="424">
        <f>'[1]Tổng hợp'!F148</f>
        <v>0</v>
      </c>
      <c r="X195" s="424"/>
      <c r="Y195" s="424"/>
      <c r="Z195" s="424"/>
      <c r="AA195" s="424"/>
      <c r="AB195" s="424"/>
      <c r="AC195" s="199"/>
      <c r="AD195" s="424">
        <f>'[1]Tổng hợp'!J148</f>
        <v>0</v>
      </c>
      <c r="AE195" s="424"/>
      <c r="AF195" s="424"/>
      <c r="AG195" s="424"/>
      <c r="AH195" s="424"/>
      <c r="AI195" s="424"/>
      <c r="AM195" s="66" t="s">
        <v>238</v>
      </c>
      <c r="AN195" s="186"/>
      <c r="AO195" s="186"/>
      <c r="AP195" s="186"/>
      <c r="AQ195" s="186"/>
      <c r="AR195" s="186"/>
      <c r="AS195" s="186"/>
      <c r="AT195" s="186"/>
      <c r="AU195" s="186"/>
      <c r="AV195" s="186"/>
      <c r="AW195" s="186"/>
      <c r="AX195" s="186"/>
      <c r="AY195" s="186"/>
      <c r="AZ195" s="186"/>
      <c r="BA195" s="186"/>
      <c r="BB195" s="186"/>
      <c r="BC195" s="186"/>
      <c r="BD195" s="186"/>
      <c r="BG195" s="425"/>
      <c r="BH195" s="425"/>
      <c r="BI195" s="425"/>
      <c r="BJ195" s="425"/>
      <c r="BK195" s="425"/>
      <c r="BL195" s="425"/>
      <c r="BN195" s="425"/>
      <c r="BO195" s="425"/>
      <c r="BP195" s="425"/>
      <c r="BQ195" s="425"/>
      <c r="BR195" s="425"/>
      <c r="BS195" s="425"/>
      <c r="BT195" s="200"/>
    </row>
    <row r="196" spans="3:72" ht="15" customHeight="1">
      <c r="C196" s="147" t="s">
        <v>239</v>
      </c>
      <c r="D196" s="186"/>
      <c r="E196" s="186"/>
      <c r="F196" s="186"/>
      <c r="G196" s="186"/>
      <c r="H196" s="186"/>
      <c r="I196" s="186"/>
      <c r="J196" s="186"/>
      <c r="K196" s="186"/>
      <c r="L196" s="186"/>
      <c r="M196" s="186"/>
      <c r="N196" s="186"/>
      <c r="O196" s="186"/>
      <c r="P196" s="186"/>
      <c r="Q196" s="186"/>
      <c r="R196" s="186"/>
      <c r="S196" s="186"/>
      <c r="T196" s="186"/>
      <c r="W196" s="424">
        <f>'[1]Tổng hợp'!F149</f>
        <v>21127778</v>
      </c>
      <c r="X196" s="424"/>
      <c r="Y196" s="424"/>
      <c r="Z196" s="424"/>
      <c r="AA196" s="424"/>
      <c r="AB196" s="424"/>
      <c r="AC196" s="199"/>
      <c r="AD196" s="424">
        <f>'[1]Tổng hợp'!J149</f>
        <v>21127778</v>
      </c>
      <c r="AE196" s="424"/>
      <c r="AF196" s="424"/>
      <c r="AG196" s="424"/>
      <c r="AH196" s="424"/>
      <c r="AI196" s="424"/>
      <c r="AM196" s="66"/>
      <c r="AN196" s="186"/>
      <c r="AO196" s="186"/>
      <c r="AP196" s="186"/>
      <c r="AQ196" s="186"/>
      <c r="AR196" s="186"/>
      <c r="AS196" s="186"/>
      <c r="AT196" s="186"/>
      <c r="AU196" s="186"/>
      <c r="AV196" s="186"/>
      <c r="AW196" s="186"/>
      <c r="AX196" s="186"/>
      <c r="AY196" s="186"/>
      <c r="AZ196" s="186"/>
      <c r="BA196" s="186"/>
      <c r="BB196" s="186"/>
      <c r="BC196" s="186"/>
      <c r="BD196" s="186"/>
      <c r="BG196" s="200"/>
      <c r="BH196" s="200"/>
      <c r="BI196" s="200"/>
      <c r="BJ196" s="200"/>
      <c r="BK196" s="200"/>
      <c r="BL196" s="200"/>
      <c r="BN196" s="200"/>
      <c r="BO196" s="200"/>
      <c r="BP196" s="200"/>
      <c r="BQ196" s="200"/>
      <c r="BR196" s="200"/>
      <c r="BS196" s="200"/>
      <c r="BT196" s="200"/>
    </row>
    <row r="197" spans="3:72" ht="15" customHeight="1">
      <c r="C197" s="147" t="s">
        <v>240</v>
      </c>
      <c r="D197" s="186"/>
      <c r="E197" s="186"/>
      <c r="F197" s="186"/>
      <c r="G197" s="186"/>
      <c r="H197" s="186"/>
      <c r="I197" s="186"/>
      <c r="J197" s="186"/>
      <c r="K197" s="186"/>
      <c r="L197" s="186"/>
      <c r="M197" s="186"/>
      <c r="N197" s="186"/>
      <c r="O197" s="186"/>
      <c r="P197" s="186"/>
      <c r="Q197" s="186"/>
      <c r="R197" s="186"/>
      <c r="S197" s="186"/>
      <c r="T197" s="186"/>
      <c r="W197" s="424">
        <v>43901481</v>
      </c>
      <c r="X197" s="424"/>
      <c r="Y197" s="424"/>
      <c r="Z197" s="424"/>
      <c r="AA197" s="424"/>
      <c r="AB197" s="424"/>
      <c r="AC197" s="199"/>
      <c r="AD197" s="424">
        <v>62905156</v>
      </c>
      <c r="AE197" s="424"/>
      <c r="AF197" s="424"/>
      <c r="AG197" s="424"/>
      <c r="AH197" s="424"/>
      <c r="AI197" s="424"/>
      <c r="AM197" s="66" t="s">
        <v>241</v>
      </c>
      <c r="AN197" s="186"/>
      <c r="AO197" s="186"/>
      <c r="AP197" s="186"/>
      <c r="AQ197" s="186"/>
      <c r="AR197" s="186"/>
      <c r="AS197" s="186"/>
      <c r="AT197" s="186"/>
      <c r="AU197" s="186"/>
      <c r="AV197" s="186"/>
      <c r="AW197" s="186"/>
      <c r="AX197" s="186"/>
      <c r="AY197" s="186"/>
      <c r="AZ197" s="186"/>
      <c r="BA197" s="186"/>
      <c r="BB197" s="186"/>
      <c r="BC197" s="186"/>
      <c r="BD197" s="186"/>
      <c r="BG197" s="423"/>
      <c r="BH197" s="423"/>
      <c r="BI197" s="423"/>
      <c r="BJ197" s="423"/>
      <c r="BK197" s="423"/>
      <c r="BL197" s="423"/>
      <c r="BN197" s="423"/>
      <c r="BO197" s="423"/>
      <c r="BP197" s="423"/>
      <c r="BQ197" s="423"/>
      <c r="BR197" s="423"/>
      <c r="BS197" s="423"/>
      <c r="BT197" s="202"/>
    </row>
    <row r="198" spans="3:72" ht="15" customHeight="1">
      <c r="C198" s="66" t="s">
        <v>241</v>
      </c>
      <c r="W198" s="424">
        <f>'[1]Tổng hợp'!F151</f>
        <v>0</v>
      </c>
      <c r="X198" s="424"/>
      <c r="Y198" s="424"/>
      <c r="Z198" s="424"/>
      <c r="AA198" s="424"/>
      <c r="AB198" s="424"/>
      <c r="AC198" s="199"/>
      <c r="AD198" s="424">
        <f>'[1]Tổng hợp'!J151</f>
        <v>0</v>
      </c>
      <c r="AE198" s="424"/>
      <c r="AF198" s="424"/>
      <c r="AG198" s="424"/>
      <c r="AH198" s="424"/>
      <c r="AI198" s="424"/>
      <c r="AM198" s="147" t="s">
        <v>240</v>
      </c>
      <c r="BG198" s="423"/>
      <c r="BH198" s="423"/>
      <c r="BI198" s="423"/>
      <c r="BJ198" s="423"/>
      <c r="BK198" s="423"/>
      <c r="BL198" s="423"/>
      <c r="BN198" s="423"/>
      <c r="BO198" s="423"/>
      <c r="BP198" s="423"/>
      <c r="BQ198" s="423"/>
      <c r="BR198" s="423"/>
      <c r="BS198" s="423"/>
      <c r="BT198" s="202"/>
    </row>
    <row r="199" spans="3:72" ht="15" customHeight="1">
      <c r="C199" s="66" t="s">
        <v>242</v>
      </c>
      <c r="W199" s="473">
        <f>'[1]Tổng hợp'!C152</f>
        <v>0</v>
      </c>
      <c r="X199" s="473"/>
      <c r="Y199" s="473"/>
      <c r="Z199" s="473"/>
      <c r="AA199" s="473"/>
      <c r="AB199" s="473"/>
      <c r="AC199" s="199"/>
      <c r="AD199" s="424">
        <f>'[1]Tổng hợp'!J152</f>
        <v>0</v>
      </c>
      <c r="AE199" s="424"/>
      <c r="AF199" s="424"/>
      <c r="AG199" s="424"/>
      <c r="AH199" s="424"/>
      <c r="AI199" s="424"/>
      <c r="BG199" s="202"/>
      <c r="BH199" s="202"/>
      <c r="BI199" s="202"/>
      <c r="BJ199" s="202"/>
      <c r="BK199" s="202"/>
      <c r="BL199" s="202"/>
      <c r="BN199" s="202"/>
      <c r="BO199" s="202"/>
      <c r="BP199" s="202"/>
      <c r="BQ199" s="202"/>
      <c r="BR199" s="202"/>
      <c r="BS199" s="202"/>
      <c r="BT199" s="202"/>
    </row>
    <row r="200" spans="3:72" ht="16.5" customHeight="1">
      <c r="C200" s="147" t="s">
        <v>237</v>
      </c>
      <c r="W200" s="424">
        <v>78000000</v>
      </c>
      <c r="X200" s="424"/>
      <c r="Y200" s="424"/>
      <c r="Z200" s="424"/>
      <c r="AA200" s="424"/>
      <c r="AB200" s="424"/>
      <c r="AC200" s="199"/>
      <c r="AD200" s="424">
        <v>148000000</v>
      </c>
      <c r="AE200" s="424"/>
      <c r="AF200" s="424"/>
      <c r="AG200" s="424"/>
      <c r="AH200" s="424"/>
      <c r="AI200" s="424"/>
      <c r="AM200" s="147" t="s">
        <v>237</v>
      </c>
      <c r="BG200" s="202"/>
      <c r="BH200" s="202"/>
      <c r="BI200" s="202"/>
      <c r="BJ200" s="202"/>
      <c r="BK200" s="202"/>
      <c r="BL200" s="202"/>
      <c r="BN200" s="202"/>
      <c r="BO200" s="202"/>
      <c r="BP200" s="202"/>
      <c r="BQ200" s="202"/>
      <c r="BR200" s="202"/>
      <c r="BS200" s="202"/>
      <c r="BT200" s="202"/>
    </row>
    <row r="201" spans="3:73" ht="15.75" customHeight="1">
      <c r="C201" s="147" t="s">
        <v>243</v>
      </c>
      <c r="W201" s="424">
        <v>4172518</v>
      </c>
      <c r="X201" s="424"/>
      <c r="Y201" s="424"/>
      <c r="Z201" s="424"/>
      <c r="AA201" s="424"/>
      <c r="AB201" s="424"/>
      <c r="AC201" s="199"/>
      <c r="AD201" s="493">
        <v>7024003</v>
      </c>
      <c r="AE201" s="493"/>
      <c r="AF201" s="493"/>
      <c r="AG201" s="493"/>
      <c r="AH201" s="493"/>
      <c r="AI201" s="493"/>
      <c r="BG201" s="202"/>
      <c r="BH201" s="202"/>
      <c r="BI201" s="202"/>
      <c r="BJ201" s="202"/>
      <c r="BK201" s="202"/>
      <c r="BL201" s="202"/>
      <c r="BN201" s="202"/>
      <c r="BO201" s="202"/>
      <c r="BP201" s="202"/>
      <c r="BQ201" s="202"/>
      <c r="BR201" s="202"/>
      <c r="BS201" s="202"/>
      <c r="BT201" s="202"/>
      <c r="BU201" s="239">
        <f>329594617-AD202</f>
        <v>90537680</v>
      </c>
    </row>
    <row r="202" spans="4:75" ht="15" customHeight="1" thickBot="1">
      <c r="D202" s="186"/>
      <c r="E202" s="186"/>
      <c r="F202" s="186"/>
      <c r="G202" s="186"/>
      <c r="H202" s="186"/>
      <c r="I202" s="186"/>
      <c r="J202" s="186"/>
      <c r="K202" s="186"/>
      <c r="L202" s="186"/>
      <c r="M202" s="186"/>
      <c r="N202" s="186"/>
      <c r="O202" s="186"/>
      <c r="P202" s="186"/>
      <c r="Q202" s="186"/>
      <c r="R202" s="186"/>
      <c r="S202" s="186"/>
      <c r="T202" s="186"/>
      <c r="W202" s="426">
        <f>SUBTOTAL(9,W195:AB201)</f>
        <v>147201777</v>
      </c>
      <c r="X202" s="426"/>
      <c r="Y202" s="426"/>
      <c r="Z202" s="426"/>
      <c r="AA202" s="426"/>
      <c r="AB202" s="426"/>
      <c r="AC202" s="201"/>
      <c r="AD202" s="426">
        <f>SUBTOTAL(9,AD195:AI201)</f>
        <v>239056937</v>
      </c>
      <c r="AE202" s="426"/>
      <c r="AF202" s="426"/>
      <c r="AG202" s="426"/>
      <c r="AH202" s="426"/>
      <c r="AI202" s="426"/>
      <c r="AM202" s="186" t="s">
        <v>60</v>
      </c>
      <c r="AN202" s="186"/>
      <c r="AO202" s="186"/>
      <c r="AP202" s="186"/>
      <c r="AQ202" s="186"/>
      <c r="AR202" s="186"/>
      <c r="AS202" s="186"/>
      <c r="AT202" s="186"/>
      <c r="AU202" s="186"/>
      <c r="AV202" s="186"/>
      <c r="AW202" s="186"/>
      <c r="AX202" s="186"/>
      <c r="AY202" s="186"/>
      <c r="AZ202" s="186"/>
      <c r="BA202" s="186"/>
      <c r="BB202" s="186"/>
      <c r="BC202" s="186"/>
      <c r="BD202" s="186"/>
      <c r="BG202" s="427">
        <f>SUBTOTAL(9,BG195:BL200)</f>
        <v>0</v>
      </c>
      <c r="BH202" s="427"/>
      <c r="BI202" s="427"/>
      <c r="BJ202" s="427"/>
      <c r="BK202" s="427"/>
      <c r="BL202" s="427"/>
      <c r="BN202" s="427">
        <f>SUBTOTAL(9,BN195:BS200)</f>
        <v>0</v>
      </c>
      <c r="BO202" s="427"/>
      <c r="BP202" s="427"/>
      <c r="BQ202" s="427"/>
      <c r="BR202" s="427"/>
      <c r="BS202" s="427"/>
      <c r="BT202" s="205"/>
      <c r="BU202" s="206"/>
      <c r="BV202" s="206"/>
      <c r="BW202" s="201"/>
    </row>
    <row r="203" spans="4:72" ht="6" customHeight="1" thickTop="1">
      <c r="D203" s="186"/>
      <c r="E203" s="186"/>
      <c r="F203" s="186"/>
      <c r="G203" s="186"/>
      <c r="H203" s="186"/>
      <c r="I203" s="186"/>
      <c r="J203" s="186"/>
      <c r="K203" s="186"/>
      <c r="L203" s="186"/>
      <c r="M203" s="186"/>
      <c r="N203" s="186"/>
      <c r="O203" s="186"/>
      <c r="P203" s="186"/>
      <c r="Q203" s="186"/>
      <c r="R203" s="186"/>
      <c r="S203" s="186"/>
      <c r="T203" s="186"/>
      <c r="W203" s="145"/>
      <c r="X203" s="145"/>
      <c r="Y203" s="145"/>
      <c r="Z203" s="145"/>
      <c r="AA203" s="145"/>
      <c r="AB203" s="145"/>
      <c r="AC203" s="201"/>
      <c r="AD203" s="145"/>
      <c r="AE203" s="145"/>
      <c r="AF203" s="145"/>
      <c r="AG203" s="145"/>
      <c r="AH203" s="145"/>
      <c r="AI203" s="145"/>
      <c r="AM203" s="186"/>
      <c r="AN203" s="186"/>
      <c r="AO203" s="186"/>
      <c r="AP203" s="186"/>
      <c r="AQ203" s="186"/>
      <c r="AR203" s="186"/>
      <c r="AS203" s="186"/>
      <c r="AT203" s="186"/>
      <c r="AU203" s="186"/>
      <c r="AV203" s="186"/>
      <c r="AW203" s="186"/>
      <c r="AX203" s="186"/>
      <c r="AY203" s="186"/>
      <c r="AZ203" s="186"/>
      <c r="BA203" s="186"/>
      <c r="BB203" s="186"/>
      <c r="BC203" s="186"/>
      <c r="BD203" s="186"/>
      <c r="BG203" s="205"/>
      <c r="BH203" s="205"/>
      <c r="BI203" s="205"/>
      <c r="BJ203" s="205"/>
      <c r="BK203" s="205"/>
      <c r="BL203" s="205"/>
      <c r="BN203" s="205"/>
      <c r="BO203" s="205"/>
      <c r="BP203" s="205"/>
      <c r="BQ203" s="205"/>
      <c r="BR203" s="205"/>
      <c r="BS203" s="205"/>
      <c r="BT203" s="205"/>
    </row>
    <row r="204" spans="4:72" ht="15" customHeight="1">
      <c r="D204" s="186"/>
      <c r="E204" s="186"/>
      <c r="F204" s="186"/>
      <c r="G204" s="186"/>
      <c r="H204" s="186"/>
      <c r="I204" s="186"/>
      <c r="J204" s="186"/>
      <c r="K204" s="186"/>
      <c r="L204" s="186"/>
      <c r="M204" s="186"/>
      <c r="N204" s="186"/>
      <c r="O204" s="186"/>
      <c r="P204" s="186"/>
      <c r="Q204" s="186"/>
      <c r="R204" s="186"/>
      <c r="S204" s="186"/>
      <c r="T204" s="186"/>
      <c r="W204" s="145"/>
      <c r="X204" s="145"/>
      <c r="Y204" s="145"/>
      <c r="Z204" s="145"/>
      <c r="AA204" s="145"/>
      <c r="AB204" s="145"/>
      <c r="AC204" s="201"/>
      <c r="AD204" s="145"/>
      <c r="AE204" s="145"/>
      <c r="AF204" s="145"/>
      <c r="AG204" s="145"/>
      <c r="AH204" s="145"/>
      <c r="AI204" s="145"/>
      <c r="AM204" s="186"/>
      <c r="AN204" s="186"/>
      <c r="AO204" s="186"/>
      <c r="AP204" s="186"/>
      <c r="AQ204" s="186"/>
      <c r="AR204" s="186"/>
      <c r="AS204" s="186"/>
      <c r="AT204" s="186"/>
      <c r="AU204" s="186"/>
      <c r="AV204" s="186"/>
      <c r="AW204" s="186"/>
      <c r="AX204" s="186"/>
      <c r="AY204" s="186"/>
      <c r="AZ204" s="186"/>
      <c r="BA204" s="186"/>
      <c r="BB204" s="186"/>
      <c r="BC204" s="186"/>
      <c r="BD204" s="186"/>
      <c r="BG204" s="205"/>
      <c r="BH204" s="205"/>
      <c r="BI204" s="205"/>
      <c r="BJ204" s="205"/>
      <c r="BK204" s="205"/>
      <c r="BL204" s="205"/>
      <c r="BN204" s="205"/>
      <c r="BO204" s="205"/>
      <c r="BP204" s="205"/>
      <c r="BQ204" s="205"/>
      <c r="BR204" s="205"/>
      <c r="BS204" s="205"/>
      <c r="BT204" s="205"/>
    </row>
    <row r="205" spans="1:72" ht="15" customHeight="1">
      <c r="A205" s="186">
        <f>A192+1</f>
        <v>12</v>
      </c>
      <c r="B205" s="186" t="s">
        <v>747</v>
      </c>
      <c r="C205" s="187" t="s">
        <v>244</v>
      </c>
      <c r="D205" s="217"/>
      <c r="E205" s="217"/>
      <c r="F205" s="217"/>
      <c r="G205" s="217"/>
      <c r="H205" s="217"/>
      <c r="I205" s="217"/>
      <c r="J205" s="217"/>
      <c r="K205" s="217"/>
      <c r="L205" s="217"/>
      <c r="M205" s="217"/>
      <c r="N205" s="217"/>
      <c r="O205" s="217"/>
      <c r="P205" s="217"/>
      <c r="Q205" s="217"/>
      <c r="R205" s="217"/>
      <c r="S205" s="217"/>
      <c r="T205" s="217"/>
      <c r="U205" s="217"/>
      <c r="V205" s="217"/>
      <c r="W205" s="419" t="s">
        <v>677</v>
      </c>
      <c r="X205" s="419"/>
      <c r="Y205" s="419"/>
      <c r="Z205" s="419"/>
      <c r="AA205" s="419"/>
      <c r="AB205" s="419"/>
      <c r="AC205" s="188"/>
      <c r="AD205" s="419" t="s">
        <v>678</v>
      </c>
      <c r="AE205" s="419"/>
      <c r="AF205" s="419"/>
      <c r="AG205" s="419"/>
      <c r="AH205" s="419"/>
      <c r="AI205" s="419"/>
      <c r="AK205" s="186">
        <f>A205</f>
        <v>12</v>
      </c>
      <c r="AL205" s="186" t="s">
        <v>747</v>
      </c>
      <c r="AM205" s="224" t="s">
        <v>245</v>
      </c>
      <c r="AN205" s="217"/>
      <c r="AO205" s="217"/>
      <c r="AP205" s="217"/>
      <c r="AQ205" s="217"/>
      <c r="AR205" s="217"/>
      <c r="AS205" s="217"/>
      <c r="AT205" s="217"/>
      <c r="AU205" s="217"/>
      <c r="AV205" s="217"/>
      <c r="AW205" s="217"/>
      <c r="AX205" s="217"/>
      <c r="AY205" s="217"/>
      <c r="AZ205" s="217"/>
      <c r="BA205" s="217"/>
      <c r="BB205" s="217"/>
      <c r="BC205" s="217"/>
      <c r="BD205" s="217"/>
      <c r="BE205" s="217"/>
      <c r="BF205" s="217"/>
      <c r="BG205" s="217"/>
      <c r="BH205" s="217"/>
      <c r="BI205" s="217"/>
      <c r="BJ205" s="217"/>
      <c r="BK205" s="217"/>
      <c r="BL205" s="217"/>
      <c r="BN205" s="200"/>
      <c r="BO205" s="200"/>
      <c r="BP205" s="200"/>
      <c r="BQ205" s="200"/>
      <c r="BR205" s="200"/>
      <c r="BS205" s="200"/>
      <c r="BT205" s="200"/>
    </row>
    <row r="206" spans="3:72" ht="6" customHeight="1">
      <c r="C206" s="217"/>
      <c r="D206" s="217"/>
      <c r="E206" s="217"/>
      <c r="F206" s="217"/>
      <c r="G206" s="217"/>
      <c r="H206" s="217"/>
      <c r="I206" s="217"/>
      <c r="J206" s="217"/>
      <c r="K206" s="217"/>
      <c r="L206" s="217"/>
      <c r="M206" s="217"/>
      <c r="N206" s="217"/>
      <c r="O206" s="217"/>
      <c r="P206" s="217"/>
      <c r="Q206" s="217"/>
      <c r="R206" s="217"/>
      <c r="S206" s="217"/>
      <c r="T206" s="217"/>
      <c r="U206" s="217"/>
      <c r="V206" s="217"/>
      <c r="W206" s="419"/>
      <c r="X206" s="419"/>
      <c r="Y206" s="419"/>
      <c r="Z206" s="419"/>
      <c r="AA206" s="419"/>
      <c r="AB206" s="419"/>
      <c r="AC206" s="193"/>
      <c r="AD206" s="419"/>
      <c r="AE206" s="419"/>
      <c r="AF206" s="419"/>
      <c r="AG206" s="419"/>
      <c r="AH206" s="419"/>
      <c r="AI206" s="419"/>
      <c r="AM206" s="217"/>
      <c r="AN206" s="217"/>
      <c r="AO206" s="217"/>
      <c r="AP206" s="217"/>
      <c r="AQ206" s="217"/>
      <c r="AR206" s="217"/>
      <c r="AS206" s="217"/>
      <c r="AT206" s="217"/>
      <c r="AU206" s="217"/>
      <c r="AV206" s="217"/>
      <c r="AW206" s="217"/>
      <c r="AX206" s="217"/>
      <c r="AY206" s="217"/>
      <c r="AZ206" s="217"/>
      <c r="BA206" s="217"/>
      <c r="BB206" s="217"/>
      <c r="BC206" s="217"/>
      <c r="BD206" s="217"/>
      <c r="BE206" s="217"/>
      <c r="BF206" s="217"/>
      <c r="BG206" s="478" t="s">
        <v>185</v>
      </c>
      <c r="BH206" s="478"/>
      <c r="BI206" s="478"/>
      <c r="BJ206" s="478"/>
      <c r="BK206" s="478"/>
      <c r="BL206" s="478"/>
      <c r="BN206" s="478" t="s">
        <v>186</v>
      </c>
      <c r="BO206" s="478"/>
      <c r="BP206" s="478"/>
      <c r="BQ206" s="478"/>
      <c r="BR206" s="478"/>
      <c r="BS206" s="478"/>
      <c r="BT206" s="195"/>
    </row>
    <row r="207" spans="3:72" ht="15" customHeight="1">
      <c r="C207" s="217"/>
      <c r="D207" s="217"/>
      <c r="E207" s="217"/>
      <c r="F207" s="217"/>
      <c r="G207" s="217"/>
      <c r="H207" s="217"/>
      <c r="I207" s="217"/>
      <c r="J207" s="217"/>
      <c r="K207" s="217"/>
      <c r="L207" s="217"/>
      <c r="M207" s="217"/>
      <c r="N207" s="217"/>
      <c r="O207" s="217"/>
      <c r="P207" s="217"/>
      <c r="Q207" s="217"/>
      <c r="R207" s="217"/>
      <c r="S207" s="217"/>
      <c r="T207" s="217"/>
      <c r="U207" s="217"/>
      <c r="V207" s="217"/>
      <c r="W207" s="220"/>
      <c r="X207" s="220"/>
      <c r="Y207" s="220"/>
      <c r="Z207" s="220"/>
      <c r="AA207" s="220"/>
      <c r="AB207" s="196" t="s">
        <v>579</v>
      </c>
      <c r="AC207" s="208"/>
      <c r="AD207" s="306"/>
      <c r="AE207" s="220"/>
      <c r="AF207" s="220"/>
      <c r="AG207" s="220"/>
      <c r="AH207" s="220"/>
      <c r="AI207" s="196" t="s">
        <v>579</v>
      </c>
      <c r="AJ207" s="219"/>
      <c r="AK207" s="272"/>
      <c r="AL207" s="272"/>
      <c r="AM207" s="227"/>
      <c r="AN207" s="227"/>
      <c r="AO207" s="227"/>
      <c r="AP207" s="227"/>
      <c r="AQ207" s="227"/>
      <c r="AR207" s="227"/>
      <c r="AS207" s="227"/>
      <c r="AT207" s="227"/>
      <c r="AU207" s="227"/>
      <c r="AV207" s="227"/>
      <c r="AW207" s="227"/>
      <c r="AX207" s="227"/>
      <c r="AY207" s="227"/>
      <c r="AZ207" s="227"/>
      <c r="BA207" s="227"/>
      <c r="BB207" s="227"/>
      <c r="BC207" s="227"/>
      <c r="BD207" s="227"/>
      <c r="BE207" s="227"/>
      <c r="BF207" s="227"/>
      <c r="BG207" s="222"/>
      <c r="BH207" s="222"/>
      <c r="BI207" s="222"/>
      <c r="BJ207" s="222"/>
      <c r="BK207" s="222"/>
      <c r="BL207" s="222"/>
      <c r="BM207" s="197"/>
      <c r="BN207" s="222"/>
      <c r="BO207" s="222"/>
      <c r="BP207" s="222"/>
      <c r="BQ207" s="222"/>
      <c r="BR207" s="222"/>
      <c r="BS207" s="222"/>
      <c r="BT207" s="222"/>
    </row>
    <row r="208" spans="3:72" ht="15" customHeight="1">
      <c r="C208" s="66" t="s">
        <v>246</v>
      </c>
      <c r="D208" s="66"/>
      <c r="E208" s="66"/>
      <c r="F208" s="66"/>
      <c r="G208" s="66"/>
      <c r="H208" s="66"/>
      <c r="I208" s="66"/>
      <c r="J208" s="66"/>
      <c r="K208" s="66"/>
      <c r="L208" s="66"/>
      <c r="M208" s="66"/>
      <c r="N208" s="66"/>
      <c r="O208" s="66"/>
      <c r="P208" s="66"/>
      <c r="Q208" s="66"/>
      <c r="R208" s="66"/>
      <c r="S208" s="66"/>
      <c r="T208" s="66"/>
      <c r="W208" s="424">
        <f>SUBTOTAL(9,W209:AB210)</f>
        <v>0</v>
      </c>
      <c r="X208" s="424"/>
      <c r="Y208" s="424"/>
      <c r="Z208" s="424"/>
      <c r="AA208" s="424"/>
      <c r="AB208" s="424"/>
      <c r="AC208" s="199"/>
      <c r="AD208" s="424">
        <f>SUBTOTAL(9,AD209:AI210)</f>
        <v>0</v>
      </c>
      <c r="AE208" s="424"/>
      <c r="AF208" s="424"/>
      <c r="AG208" s="424"/>
      <c r="AH208" s="424"/>
      <c r="AI208" s="424"/>
      <c r="AM208" s="186" t="s">
        <v>246</v>
      </c>
      <c r="AN208" s="186"/>
      <c r="AO208" s="186"/>
      <c r="AP208" s="186"/>
      <c r="AQ208" s="186"/>
      <c r="AR208" s="186"/>
      <c r="AS208" s="186"/>
      <c r="AT208" s="186"/>
      <c r="AU208" s="186"/>
      <c r="AV208" s="186"/>
      <c r="AW208" s="186"/>
      <c r="AX208" s="186"/>
      <c r="AY208" s="186"/>
      <c r="AZ208" s="186"/>
      <c r="BA208" s="186"/>
      <c r="BB208" s="186"/>
      <c r="BC208" s="186"/>
      <c r="BD208" s="186"/>
      <c r="BG208" s="495">
        <f>SUBTOTAL(9,BG209:BL210)</f>
        <v>0</v>
      </c>
      <c r="BH208" s="495"/>
      <c r="BI208" s="495"/>
      <c r="BJ208" s="495"/>
      <c r="BK208" s="495"/>
      <c r="BL208" s="495"/>
      <c r="BN208" s="495">
        <f>SUBTOTAL(9,BN209:BS210)</f>
        <v>0</v>
      </c>
      <c r="BO208" s="495"/>
      <c r="BP208" s="495"/>
      <c r="BQ208" s="495"/>
      <c r="BR208" s="495"/>
      <c r="BS208" s="495"/>
      <c r="BT208" s="205"/>
    </row>
    <row r="209" spans="3:72" ht="15" customHeight="1">
      <c r="C209" s="293" t="s">
        <v>247</v>
      </c>
      <c r="D209" s="292"/>
      <c r="E209" s="292"/>
      <c r="F209" s="292"/>
      <c r="G209" s="292"/>
      <c r="H209" s="292"/>
      <c r="I209" s="292"/>
      <c r="J209" s="292"/>
      <c r="K209" s="292"/>
      <c r="L209" s="292"/>
      <c r="M209" s="292"/>
      <c r="N209" s="292"/>
      <c r="O209" s="292"/>
      <c r="P209" s="292"/>
      <c r="Q209" s="292"/>
      <c r="R209" s="292"/>
      <c r="S209" s="292"/>
      <c r="T209" s="292"/>
      <c r="U209" s="290"/>
      <c r="V209" s="290"/>
      <c r="W209" s="494">
        <f>'[1]Tổng hợp'!F166-W210</f>
        <v>0</v>
      </c>
      <c r="X209" s="494"/>
      <c r="Y209" s="494"/>
      <c r="Z209" s="494"/>
      <c r="AA209" s="494"/>
      <c r="AB209" s="494"/>
      <c r="AC209" s="294"/>
      <c r="AD209" s="494">
        <f>'[1]Tổng hợp'!J166-AD210</f>
        <v>0</v>
      </c>
      <c r="AE209" s="494"/>
      <c r="AF209" s="494"/>
      <c r="AG209" s="494"/>
      <c r="AH209" s="494"/>
      <c r="AI209" s="494"/>
      <c r="AM209" s="66" t="s">
        <v>248</v>
      </c>
      <c r="AN209" s="186"/>
      <c r="AO209" s="186"/>
      <c r="AP209" s="186"/>
      <c r="AQ209" s="186"/>
      <c r="AR209" s="186"/>
      <c r="AS209" s="186"/>
      <c r="AT209" s="186"/>
      <c r="AU209" s="186"/>
      <c r="AV209" s="186"/>
      <c r="AW209" s="186"/>
      <c r="AX209" s="186"/>
      <c r="AY209" s="186"/>
      <c r="AZ209" s="186"/>
      <c r="BA209" s="186"/>
      <c r="BB209" s="186"/>
      <c r="BC209" s="186"/>
      <c r="BD209" s="186"/>
      <c r="BG209" s="423"/>
      <c r="BH209" s="423"/>
      <c r="BI209" s="423"/>
      <c r="BJ209" s="423"/>
      <c r="BK209" s="423"/>
      <c r="BL209" s="423"/>
      <c r="BN209" s="423"/>
      <c r="BO209" s="423"/>
      <c r="BP209" s="423"/>
      <c r="BQ209" s="423"/>
      <c r="BR209" s="423"/>
      <c r="BS209" s="423"/>
      <c r="BT209" s="202"/>
    </row>
    <row r="210" spans="3:72" ht="15" customHeight="1">
      <c r="C210" s="290" t="s">
        <v>249</v>
      </c>
      <c r="D210" s="290"/>
      <c r="E210" s="290"/>
      <c r="F210" s="290"/>
      <c r="G210" s="290"/>
      <c r="H210" s="290"/>
      <c r="I210" s="290"/>
      <c r="J210" s="290"/>
      <c r="K210" s="290"/>
      <c r="L210" s="290"/>
      <c r="M210" s="290"/>
      <c r="N210" s="290"/>
      <c r="O210" s="290"/>
      <c r="P210" s="290"/>
      <c r="Q210" s="290"/>
      <c r="R210" s="290"/>
      <c r="S210" s="290"/>
      <c r="T210" s="290"/>
      <c r="U210" s="290"/>
      <c r="V210" s="290"/>
      <c r="W210" s="494">
        <v>0</v>
      </c>
      <c r="X210" s="494"/>
      <c r="Y210" s="494"/>
      <c r="Z210" s="494"/>
      <c r="AA210" s="494"/>
      <c r="AB210" s="494"/>
      <c r="AC210" s="294"/>
      <c r="AD210" s="494">
        <v>0</v>
      </c>
      <c r="AE210" s="494"/>
      <c r="AF210" s="494"/>
      <c r="AG210" s="494"/>
      <c r="AH210" s="494"/>
      <c r="AI210" s="494"/>
      <c r="AM210" s="147" t="s">
        <v>250</v>
      </c>
      <c r="BG210" s="423"/>
      <c r="BH210" s="423"/>
      <c r="BI210" s="423"/>
      <c r="BJ210" s="423"/>
      <c r="BK210" s="423"/>
      <c r="BL210" s="423"/>
      <c r="BN210" s="423"/>
      <c r="BO210" s="423"/>
      <c r="BP210" s="423"/>
      <c r="BQ210" s="423"/>
      <c r="BR210" s="423"/>
      <c r="BS210" s="423"/>
      <c r="BT210" s="202"/>
    </row>
    <row r="211" spans="3:73" ht="15" customHeight="1" thickBot="1">
      <c r="C211" s="189"/>
      <c r="D211" s="186"/>
      <c r="E211" s="186"/>
      <c r="F211" s="186"/>
      <c r="G211" s="186"/>
      <c r="H211" s="186"/>
      <c r="I211" s="186"/>
      <c r="J211" s="186"/>
      <c r="K211" s="186"/>
      <c r="L211" s="186"/>
      <c r="M211" s="186"/>
      <c r="N211" s="186"/>
      <c r="O211" s="186"/>
      <c r="P211" s="186"/>
      <c r="Q211" s="186"/>
      <c r="R211" s="186"/>
      <c r="S211" s="186"/>
      <c r="T211" s="186"/>
      <c r="W211" s="426">
        <f>SUBTOTAL(9,W208:AB210)</f>
        <v>0</v>
      </c>
      <c r="X211" s="426"/>
      <c r="Y211" s="426"/>
      <c r="Z211" s="426"/>
      <c r="AA211" s="426"/>
      <c r="AB211" s="426"/>
      <c r="AC211" s="201"/>
      <c r="AD211" s="426">
        <f>SUBTOTAL(9,AD208:AI210)</f>
        <v>0</v>
      </c>
      <c r="AE211" s="426"/>
      <c r="AF211" s="426"/>
      <c r="AG211" s="426"/>
      <c r="AH211" s="426"/>
      <c r="AI211" s="426"/>
      <c r="AM211" s="186" t="s">
        <v>60</v>
      </c>
      <c r="AN211" s="186"/>
      <c r="AO211" s="186"/>
      <c r="AP211" s="186"/>
      <c r="AQ211" s="186"/>
      <c r="AR211" s="186"/>
      <c r="AS211" s="186"/>
      <c r="AT211" s="186"/>
      <c r="AU211" s="186"/>
      <c r="AV211" s="186"/>
      <c r="AW211" s="186"/>
      <c r="AX211" s="186"/>
      <c r="AY211" s="186"/>
      <c r="AZ211" s="186"/>
      <c r="BA211" s="186"/>
      <c r="BB211" s="186"/>
      <c r="BC211" s="186"/>
      <c r="BD211" s="186"/>
      <c r="BG211" s="427">
        <f>SUBTOTAL(9,BG208:BL210)</f>
        <v>0</v>
      </c>
      <c r="BH211" s="427"/>
      <c r="BI211" s="427"/>
      <c r="BJ211" s="427"/>
      <c r="BK211" s="427"/>
      <c r="BL211" s="427"/>
      <c r="BN211" s="427">
        <f>SUBTOTAL(9,BN208:BS210)</f>
        <v>0</v>
      </c>
      <c r="BO211" s="427"/>
      <c r="BP211" s="427"/>
      <c r="BQ211" s="427"/>
      <c r="BR211" s="427"/>
      <c r="BS211" s="427"/>
      <c r="BT211" s="205"/>
      <c r="BU211" s="206"/>
    </row>
    <row r="212" spans="1:73" ht="15" customHeight="1" thickTop="1">
      <c r="A212" s="186">
        <v>13</v>
      </c>
      <c r="B212" s="186" t="s">
        <v>747</v>
      </c>
      <c r="C212" s="307" t="s">
        <v>622</v>
      </c>
      <c r="AM212" s="186"/>
      <c r="AN212" s="186"/>
      <c r="AO212" s="186"/>
      <c r="AP212" s="186"/>
      <c r="AQ212" s="186"/>
      <c r="AR212" s="186"/>
      <c r="AS212" s="186"/>
      <c r="AT212" s="186"/>
      <c r="AU212" s="186"/>
      <c r="AV212" s="186"/>
      <c r="AW212" s="186"/>
      <c r="AX212" s="186"/>
      <c r="AY212" s="186"/>
      <c r="AZ212" s="186"/>
      <c r="BA212" s="186"/>
      <c r="BB212" s="186"/>
      <c r="BC212" s="186"/>
      <c r="BD212" s="186"/>
      <c r="BG212" s="205"/>
      <c r="BH212" s="205"/>
      <c r="BI212" s="205"/>
      <c r="BJ212" s="205"/>
      <c r="BK212" s="205"/>
      <c r="BL212" s="205"/>
      <c r="BN212" s="205"/>
      <c r="BO212" s="205"/>
      <c r="BP212" s="205"/>
      <c r="BQ212" s="205"/>
      <c r="BR212" s="205"/>
      <c r="BS212" s="205"/>
      <c r="BT212" s="205"/>
      <c r="BU212" s="206"/>
    </row>
    <row r="213" spans="3:73" ht="15" customHeight="1">
      <c r="C213" s="307"/>
      <c r="AM213" s="186"/>
      <c r="AN213" s="186"/>
      <c r="AO213" s="186"/>
      <c r="AP213" s="186"/>
      <c r="AQ213" s="186"/>
      <c r="AR213" s="186"/>
      <c r="AS213" s="186"/>
      <c r="AT213" s="186"/>
      <c r="AU213" s="186"/>
      <c r="AV213" s="186"/>
      <c r="AW213" s="186"/>
      <c r="AX213" s="186"/>
      <c r="AY213" s="186"/>
      <c r="AZ213" s="186"/>
      <c r="BA213" s="186"/>
      <c r="BB213" s="186"/>
      <c r="BC213" s="186"/>
      <c r="BD213" s="186"/>
      <c r="BG213" s="205"/>
      <c r="BH213" s="205"/>
      <c r="BI213" s="205"/>
      <c r="BJ213" s="205"/>
      <c r="BK213" s="205"/>
      <c r="BL213" s="205"/>
      <c r="BN213" s="205"/>
      <c r="BO213" s="205"/>
      <c r="BP213" s="205"/>
      <c r="BQ213" s="205"/>
      <c r="BR213" s="205"/>
      <c r="BS213" s="205"/>
      <c r="BT213" s="205"/>
      <c r="BU213" s="206"/>
    </row>
    <row r="214" spans="3:73" ht="15" customHeight="1">
      <c r="C214" s="187" t="s">
        <v>251</v>
      </c>
      <c r="AM214" s="186"/>
      <c r="AN214" s="186"/>
      <c r="AO214" s="186"/>
      <c r="AP214" s="186"/>
      <c r="AQ214" s="186"/>
      <c r="AR214" s="186"/>
      <c r="AS214" s="186"/>
      <c r="AT214" s="186"/>
      <c r="AU214" s="186"/>
      <c r="AV214" s="186"/>
      <c r="AW214" s="186"/>
      <c r="AX214" s="186"/>
      <c r="AY214" s="186"/>
      <c r="AZ214" s="186"/>
      <c r="BA214" s="186"/>
      <c r="BB214" s="186"/>
      <c r="BC214" s="186"/>
      <c r="BD214" s="186"/>
      <c r="BG214" s="205"/>
      <c r="BH214" s="205"/>
      <c r="BI214" s="205"/>
      <c r="BJ214" s="205"/>
      <c r="BK214" s="205"/>
      <c r="BL214" s="205"/>
      <c r="BN214" s="205"/>
      <c r="BO214" s="205"/>
      <c r="BP214" s="205"/>
      <c r="BQ214" s="205"/>
      <c r="BR214" s="205"/>
      <c r="BS214" s="205"/>
      <c r="BT214" s="205"/>
      <c r="BU214" s="206"/>
    </row>
    <row r="215" spans="35:73" ht="15" customHeight="1">
      <c r="AI215" s="225" t="s">
        <v>109</v>
      </c>
      <c r="AM215" s="186"/>
      <c r="AN215" s="186"/>
      <c r="AO215" s="186"/>
      <c r="AP215" s="186"/>
      <c r="AQ215" s="186"/>
      <c r="AR215" s="186"/>
      <c r="AS215" s="186"/>
      <c r="AT215" s="186"/>
      <c r="AU215" s="186"/>
      <c r="AV215" s="186"/>
      <c r="AW215" s="186"/>
      <c r="AX215" s="186"/>
      <c r="AY215" s="186"/>
      <c r="AZ215" s="186"/>
      <c r="BA215" s="186"/>
      <c r="BB215" s="186"/>
      <c r="BC215" s="186"/>
      <c r="BD215" s="186"/>
      <c r="BG215" s="205"/>
      <c r="BH215" s="205"/>
      <c r="BI215" s="205"/>
      <c r="BJ215" s="205"/>
      <c r="BK215" s="205"/>
      <c r="BL215" s="205"/>
      <c r="BN215" s="205"/>
      <c r="BO215" s="205"/>
      <c r="BP215" s="205"/>
      <c r="BQ215" s="205"/>
      <c r="BR215" s="205"/>
      <c r="BS215" s="205"/>
      <c r="BT215" s="205"/>
      <c r="BU215" s="206"/>
    </row>
    <row r="216" spans="39:73" ht="15" customHeight="1">
      <c r="AM216" s="186"/>
      <c r="AN216" s="186"/>
      <c r="AO216" s="186"/>
      <c r="AP216" s="186"/>
      <c r="AQ216" s="186"/>
      <c r="AR216" s="186"/>
      <c r="AS216" s="186"/>
      <c r="AT216" s="186"/>
      <c r="AU216" s="186"/>
      <c r="AV216" s="186"/>
      <c r="AW216" s="186"/>
      <c r="AX216" s="186"/>
      <c r="AY216" s="186"/>
      <c r="AZ216" s="186"/>
      <c r="BA216" s="186"/>
      <c r="BB216" s="186"/>
      <c r="BC216" s="186"/>
      <c r="BD216" s="186"/>
      <c r="BG216" s="205"/>
      <c r="BH216" s="205"/>
      <c r="BI216" s="205"/>
      <c r="BJ216" s="205"/>
      <c r="BK216" s="205"/>
      <c r="BL216" s="205"/>
      <c r="BN216" s="205"/>
      <c r="BO216" s="205"/>
      <c r="BP216" s="205"/>
      <c r="BQ216" s="205"/>
      <c r="BR216" s="205"/>
      <c r="BS216" s="205"/>
      <c r="BT216" s="205"/>
      <c r="BU216" s="206"/>
    </row>
    <row r="217" spans="3:73" ht="15" customHeight="1">
      <c r="C217" s="227"/>
      <c r="D217" s="227"/>
      <c r="E217" s="227"/>
      <c r="F217" s="227"/>
      <c r="G217" s="227"/>
      <c r="H217" s="227"/>
      <c r="I217" s="227"/>
      <c r="J217" s="227"/>
      <c r="K217" s="498" t="s">
        <v>252</v>
      </c>
      <c r="L217" s="498"/>
      <c r="M217" s="498"/>
      <c r="N217" s="498"/>
      <c r="O217" s="498"/>
      <c r="P217" s="498" t="s">
        <v>253</v>
      </c>
      <c r="Q217" s="498"/>
      <c r="R217" s="498"/>
      <c r="S217" s="498"/>
      <c r="T217" s="498"/>
      <c r="U217" s="498" t="s">
        <v>254</v>
      </c>
      <c r="V217" s="498"/>
      <c r="W217" s="498"/>
      <c r="X217" s="498"/>
      <c r="Y217" s="498"/>
      <c r="Z217" s="498" t="s">
        <v>255</v>
      </c>
      <c r="AA217" s="498"/>
      <c r="AB217" s="498"/>
      <c r="AC217" s="498"/>
      <c r="AD217" s="498"/>
      <c r="AE217" s="496" t="s">
        <v>256</v>
      </c>
      <c r="AF217" s="496"/>
      <c r="AG217" s="496"/>
      <c r="AH217" s="496"/>
      <c r="AI217" s="496"/>
      <c r="AM217" s="186"/>
      <c r="AN217" s="186"/>
      <c r="AO217" s="186"/>
      <c r="AP217" s="186"/>
      <c r="AQ217" s="186"/>
      <c r="AR217" s="186"/>
      <c r="AS217" s="186"/>
      <c r="AT217" s="186"/>
      <c r="AU217" s="186"/>
      <c r="AV217" s="186"/>
      <c r="AW217" s="186"/>
      <c r="AX217" s="186"/>
      <c r="AY217" s="186"/>
      <c r="AZ217" s="186"/>
      <c r="BA217" s="186"/>
      <c r="BB217" s="186"/>
      <c r="BC217" s="186"/>
      <c r="BD217" s="186"/>
      <c r="BG217" s="205"/>
      <c r="BH217" s="205"/>
      <c r="BI217" s="205"/>
      <c r="BJ217" s="205"/>
      <c r="BK217" s="205"/>
      <c r="BL217" s="205"/>
      <c r="BN217" s="205"/>
      <c r="BO217" s="205"/>
      <c r="BP217" s="205"/>
      <c r="BQ217" s="205"/>
      <c r="BR217" s="205"/>
      <c r="BS217" s="205"/>
      <c r="BT217" s="205"/>
      <c r="BU217" s="206"/>
    </row>
    <row r="218" spans="3:73" ht="39.75" customHeight="1">
      <c r="C218" s="235"/>
      <c r="D218" s="308"/>
      <c r="E218" s="308"/>
      <c r="F218" s="308"/>
      <c r="G218" s="308"/>
      <c r="H218" s="308"/>
      <c r="I218" s="308"/>
      <c r="J218" s="308"/>
      <c r="K218" s="448"/>
      <c r="L218" s="448"/>
      <c r="M218" s="448"/>
      <c r="N218" s="448"/>
      <c r="O218" s="448"/>
      <c r="P218" s="498"/>
      <c r="Q218" s="498"/>
      <c r="R218" s="498"/>
      <c r="S218" s="498"/>
      <c r="T218" s="498"/>
      <c r="U218" s="498"/>
      <c r="V218" s="498"/>
      <c r="W218" s="498"/>
      <c r="X218" s="498"/>
      <c r="Y218" s="498"/>
      <c r="Z218" s="497" t="s">
        <v>257</v>
      </c>
      <c r="AA218" s="497"/>
      <c r="AB218" s="497"/>
      <c r="AC218" s="497"/>
      <c r="AD218" s="497"/>
      <c r="AE218" s="496" t="s">
        <v>258</v>
      </c>
      <c r="AF218" s="496"/>
      <c r="AG218" s="496"/>
      <c r="AH218" s="496"/>
      <c r="AI218" s="496"/>
      <c r="AM218" s="186"/>
      <c r="AN218" s="186"/>
      <c r="AO218" s="186"/>
      <c r="AP218" s="186"/>
      <c r="AQ218" s="186"/>
      <c r="AR218" s="186"/>
      <c r="AS218" s="186"/>
      <c r="AT218" s="186"/>
      <c r="AU218" s="186"/>
      <c r="AV218" s="186"/>
      <c r="AW218" s="186"/>
      <c r="AX218" s="186"/>
      <c r="AY218" s="186"/>
      <c r="AZ218" s="186"/>
      <c r="BA218" s="186"/>
      <c r="BB218" s="186"/>
      <c r="BC218" s="186"/>
      <c r="BD218" s="186"/>
      <c r="BG218" s="205"/>
      <c r="BH218" s="205"/>
      <c r="BI218" s="205"/>
      <c r="BJ218" s="205"/>
      <c r="BK218" s="205"/>
      <c r="BL218" s="205"/>
      <c r="BN218" s="205"/>
      <c r="BO218" s="205"/>
      <c r="BP218" s="205"/>
      <c r="BQ218" s="205"/>
      <c r="BR218" s="205"/>
      <c r="BS218" s="205"/>
      <c r="BT218" s="205"/>
      <c r="BU218" s="206"/>
    </row>
    <row r="219" spans="3:73" ht="15" customHeight="1" hidden="1">
      <c r="C219" s="235" t="s">
        <v>259</v>
      </c>
      <c r="D219" s="299"/>
      <c r="E219" s="299"/>
      <c r="F219" s="299"/>
      <c r="G219" s="299"/>
      <c r="H219" s="299"/>
      <c r="I219" s="299"/>
      <c r="J219" s="299"/>
      <c r="K219" s="500">
        <v>13023000000</v>
      </c>
      <c r="L219" s="500"/>
      <c r="M219" s="500"/>
      <c r="N219" s="500"/>
      <c r="O219" s="500"/>
      <c r="P219" s="500">
        <v>280794384</v>
      </c>
      <c r="Q219" s="500"/>
      <c r="R219" s="500"/>
      <c r="S219" s="500"/>
      <c r="T219" s="500"/>
      <c r="U219" s="500">
        <v>1840059752</v>
      </c>
      <c r="V219" s="500"/>
      <c r="W219" s="500"/>
      <c r="X219" s="500"/>
      <c r="Y219" s="500"/>
      <c r="Z219" s="500">
        <v>280794384</v>
      </c>
      <c r="AA219" s="500"/>
      <c r="AB219" s="500"/>
      <c r="AC219" s="500"/>
      <c r="AD219" s="500"/>
      <c r="AE219" s="499">
        <v>1080428054</v>
      </c>
      <c r="AF219" s="499"/>
      <c r="AG219" s="499"/>
      <c r="AH219" s="499"/>
      <c r="AI219" s="499"/>
      <c r="AJ219" s="309"/>
      <c r="AM219" s="186"/>
      <c r="AN219" s="186"/>
      <c r="AO219" s="186"/>
      <c r="AP219" s="186"/>
      <c r="AQ219" s="186"/>
      <c r="AR219" s="186"/>
      <c r="AS219" s="186"/>
      <c r="AT219" s="186"/>
      <c r="AU219" s="186"/>
      <c r="AV219" s="186"/>
      <c r="AW219" s="186"/>
      <c r="AX219" s="186"/>
      <c r="AY219" s="186"/>
      <c r="AZ219" s="186"/>
      <c r="BA219" s="186"/>
      <c r="BB219" s="186"/>
      <c r="BC219" s="186"/>
      <c r="BD219" s="186"/>
      <c r="BG219" s="205"/>
      <c r="BH219" s="205"/>
      <c r="BI219" s="205"/>
      <c r="BJ219" s="205"/>
      <c r="BK219" s="205"/>
      <c r="BL219" s="205"/>
      <c r="BN219" s="205"/>
      <c r="BO219" s="205"/>
      <c r="BP219" s="205"/>
      <c r="BQ219" s="205"/>
      <c r="BR219" s="205"/>
      <c r="BS219" s="205"/>
      <c r="BT219" s="205"/>
      <c r="BU219" s="206"/>
    </row>
    <row r="220" spans="3:73" ht="15" customHeight="1" hidden="1">
      <c r="C220" s="252" t="s">
        <v>260</v>
      </c>
      <c r="D220" s="227"/>
      <c r="E220" s="227"/>
      <c r="F220" s="227"/>
      <c r="G220" s="227"/>
      <c r="H220" s="227"/>
      <c r="I220" s="227"/>
      <c r="J220" s="227"/>
      <c r="K220" s="450">
        <v>0</v>
      </c>
      <c r="L220" s="450"/>
      <c r="M220" s="450"/>
      <c r="N220" s="450"/>
      <c r="O220" s="450"/>
      <c r="P220" s="450"/>
      <c r="Q220" s="450"/>
      <c r="R220" s="450"/>
      <c r="S220" s="450"/>
      <c r="T220" s="450"/>
      <c r="U220" s="450">
        <f>126406651</f>
        <v>126406651</v>
      </c>
      <c r="V220" s="450"/>
      <c r="W220" s="450"/>
      <c r="X220" s="450"/>
      <c r="Y220" s="450"/>
      <c r="Z220" s="450"/>
      <c r="AA220" s="450"/>
      <c r="AB220" s="450"/>
      <c r="AC220" s="450"/>
      <c r="AD220" s="450"/>
      <c r="AE220" s="450"/>
      <c r="AF220" s="450"/>
      <c r="AG220" s="450"/>
      <c r="AH220" s="450"/>
      <c r="AI220" s="450"/>
      <c r="AM220" s="186"/>
      <c r="AN220" s="186"/>
      <c r="AO220" s="186"/>
      <c r="AP220" s="186"/>
      <c r="AQ220" s="186"/>
      <c r="AR220" s="186"/>
      <c r="AS220" s="186"/>
      <c r="AT220" s="186"/>
      <c r="AU220" s="186"/>
      <c r="AV220" s="186"/>
      <c r="AW220" s="186"/>
      <c r="AX220" s="186"/>
      <c r="AY220" s="186"/>
      <c r="AZ220" s="186"/>
      <c r="BA220" s="186"/>
      <c r="BB220" s="186"/>
      <c r="BC220" s="186"/>
      <c r="BD220" s="186"/>
      <c r="BG220" s="205"/>
      <c r="BH220" s="205"/>
      <c r="BI220" s="205"/>
      <c r="BJ220" s="205"/>
      <c r="BK220" s="205"/>
      <c r="BL220" s="205"/>
      <c r="BN220" s="205"/>
      <c r="BO220" s="205"/>
      <c r="BP220" s="205"/>
      <c r="BQ220" s="205"/>
      <c r="BR220" s="205"/>
      <c r="BS220" s="205"/>
      <c r="BT220" s="205"/>
      <c r="BU220" s="206"/>
    </row>
    <row r="221" spans="3:73" ht="15" customHeight="1" hidden="1">
      <c r="C221" s="252" t="s">
        <v>261</v>
      </c>
      <c r="D221" s="227"/>
      <c r="E221" s="227"/>
      <c r="F221" s="227"/>
      <c r="G221" s="227"/>
      <c r="H221" s="227"/>
      <c r="I221" s="227"/>
      <c r="J221" s="227"/>
      <c r="K221" s="450"/>
      <c r="L221" s="450"/>
      <c r="M221" s="450"/>
      <c r="N221" s="450"/>
      <c r="O221" s="450"/>
      <c r="P221" s="450"/>
      <c r="Q221" s="450"/>
      <c r="R221" s="450"/>
      <c r="S221" s="450"/>
      <c r="T221" s="450"/>
      <c r="U221" s="450"/>
      <c r="V221" s="450"/>
      <c r="W221" s="450"/>
      <c r="X221" s="450"/>
      <c r="Y221" s="450"/>
      <c r="Z221" s="450"/>
      <c r="AA221" s="450"/>
      <c r="AB221" s="450"/>
      <c r="AC221" s="450"/>
      <c r="AD221" s="450"/>
      <c r="AE221" s="471">
        <f>'[3]Tổng hợp'!J8</f>
        <v>10</v>
      </c>
      <c r="AF221" s="471"/>
      <c r="AG221" s="471"/>
      <c r="AH221" s="471"/>
      <c r="AI221" s="471"/>
      <c r="AM221" s="186"/>
      <c r="AN221" s="186"/>
      <c r="AO221" s="186"/>
      <c r="AP221" s="186"/>
      <c r="AQ221" s="186"/>
      <c r="AR221" s="186"/>
      <c r="AS221" s="186"/>
      <c r="AT221" s="186"/>
      <c r="AU221" s="186"/>
      <c r="AV221" s="186"/>
      <c r="AW221" s="186"/>
      <c r="AX221" s="186"/>
      <c r="AY221" s="186"/>
      <c r="AZ221" s="186"/>
      <c r="BA221" s="186"/>
      <c r="BB221" s="186"/>
      <c r="BC221" s="186"/>
      <c r="BD221" s="186"/>
      <c r="BG221" s="205"/>
      <c r="BH221" s="205"/>
      <c r="BI221" s="205"/>
      <c r="BJ221" s="205"/>
      <c r="BK221" s="205"/>
      <c r="BL221" s="205"/>
      <c r="BN221" s="205"/>
      <c r="BO221" s="205"/>
      <c r="BP221" s="205"/>
      <c r="BQ221" s="205"/>
      <c r="BR221" s="205"/>
      <c r="BS221" s="205"/>
      <c r="BT221" s="205"/>
      <c r="BU221" s="206"/>
    </row>
    <row r="222" spans="3:73" ht="15" customHeight="1" hidden="1">
      <c r="C222" s="252" t="s">
        <v>262</v>
      </c>
      <c r="D222" s="227"/>
      <c r="E222" s="227"/>
      <c r="F222" s="227"/>
      <c r="G222" s="227"/>
      <c r="H222" s="227"/>
      <c r="I222" s="227"/>
      <c r="J222" s="227"/>
      <c r="K222" s="450"/>
      <c r="L222" s="450"/>
      <c r="M222" s="450"/>
      <c r="N222" s="450"/>
      <c r="O222" s="450"/>
      <c r="P222" s="450">
        <v>0</v>
      </c>
      <c r="Q222" s="450"/>
      <c r="R222" s="450"/>
      <c r="S222" s="450"/>
      <c r="T222" s="450"/>
      <c r="U222" s="450">
        <v>123450906</v>
      </c>
      <c r="V222" s="450"/>
      <c r="W222" s="450"/>
      <c r="X222" s="450"/>
      <c r="Y222" s="450"/>
      <c r="Z222" s="450">
        <v>54021403</v>
      </c>
      <c r="AA222" s="450"/>
      <c r="AB222" s="450"/>
      <c r="AC222" s="450"/>
      <c r="AD222" s="450"/>
      <c r="AE222" s="471"/>
      <c r="AF222" s="471"/>
      <c r="AG222" s="471"/>
      <c r="AH222" s="471"/>
      <c r="AI222" s="471"/>
      <c r="AM222" s="186"/>
      <c r="AN222" s="186"/>
      <c r="AO222" s="186"/>
      <c r="AP222" s="186"/>
      <c r="AQ222" s="186"/>
      <c r="AR222" s="186"/>
      <c r="AS222" s="186"/>
      <c r="AT222" s="186"/>
      <c r="AU222" s="186"/>
      <c r="AV222" s="186"/>
      <c r="AW222" s="186"/>
      <c r="AX222" s="186"/>
      <c r="AY222" s="186"/>
      <c r="AZ222" s="186"/>
      <c r="BA222" s="186"/>
      <c r="BB222" s="186"/>
      <c r="BC222" s="186"/>
      <c r="BD222" s="186"/>
      <c r="BG222" s="205"/>
      <c r="BH222" s="205"/>
      <c r="BI222" s="205"/>
      <c r="BJ222" s="205"/>
      <c r="BK222" s="205"/>
      <c r="BL222" s="205"/>
      <c r="BN222" s="205"/>
      <c r="BO222" s="205"/>
      <c r="BP222" s="205"/>
      <c r="BQ222" s="205"/>
      <c r="BR222" s="205"/>
      <c r="BS222" s="205"/>
      <c r="BT222" s="205"/>
      <c r="BU222" s="206"/>
    </row>
    <row r="223" spans="3:73" ht="15" customHeight="1" hidden="1">
      <c r="C223" s="252" t="s">
        <v>263</v>
      </c>
      <c r="D223" s="227"/>
      <c r="E223" s="227"/>
      <c r="F223" s="227"/>
      <c r="G223" s="227"/>
      <c r="H223" s="227"/>
      <c r="I223" s="227"/>
      <c r="J223" s="227"/>
      <c r="K223" s="450">
        <v>0</v>
      </c>
      <c r="L223" s="450"/>
      <c r="M223" s="450"/>
      <c r="N223" s="450"/>
      <c r="O223" s="450"/>
      <c r="P223" s="450"/>
      <c r="Q223" s="450"/>
      <c r="R223" s="450"/>
      <c r="S223" s="450"/>
      <c r="T223" s="450"/>
      <c r="U223" s="450"/>
      <c r="V223" s="450"/>
      <c r="W223" s="450"/>
      <c r="X223" s="450"/>
      <c r="Y223" s="450"/>
      <c r="Z223" s="450"/>
      <c r="AA223" s="450"/>
      <c r="AB223" s="450"/>
      <c r="AC223" s="450"/>
      <c r="AD223" s="450"/>
      <c r="AE223" s="450"/>
      <c r="AF223" s="450"/>
      <c r="AG223" s="450"/>
      <c r="AH223" s="450"/>
      <c r="AI223" s="450"/>
      <c r="AM223" s="186"/>
      <c r="AN223" s="186"/>
      <c r="AO223" s="186"/>
      <c r="AP223" s="186"/>
      <c r="AQ223" s="186"/>
      <c r="AR223" s="186"/>
      <c r="AS223" s="186"/>
      <c r="AT223" s="186"/>
      <c r="AU223" s="186"/>
      <c r="AV223" s="186"/>
      <c r="AW223" s="186"/>
      <c r="AX223" s="186"/>
      <c r="AY223" s="186"/>
      <c r="AZ223" s="186"/>
      <c r="BA223" s="186"/>
      <c r="BB223" s="186"/>
      <c r="BC223" s="186"/>
      <c r="BD223" s="186"/>
      <c r="BG223" s="205"/>
      <c r="BH223" s="205"/>
      <c r="BI223" s="205"/>
      <c r="BJ223" s="205"/>
      <c r="BK223" s="205"/>
      <c r="BL223" s="205"/>
      <c r="BN223" s="205"/>
      <c r="BO223" s="205"/>
      <c r="BP223" s="205"/>
      <c r="BQ223" s="205"/>
      <c r="BR223" s="205"/>
      <c r="BS223" s="205"/>
      <c r="BT223" s="205"/>
      <c r="BU223" s="206"/>
    </row>
    <row r="224" spans="3:73" ht="15" customHeight="1" hidden="1">
      <c r="C224" s="252" t="s">
        <v>264</v>
      </c>
      <c r="D224" s="227"/>
      <c r="E224" s="227"/>
      <c r="F224" s="227"/>
      <c r="G224" s="227"/>
      <c r="H224" s="227"/>
      <c r="I224" s="227"/>
      <c r="J224" s="227"/>
      <c r="K224" s="450"/>
      <c r="L224" s="450"/>
      <c r="M224" s="450"/>
      <c r="N224" s="450"/>
      <c r="O224" s="450"/>
      <c r="P224" s="450"/>
      <c r="Q224" s="450"/>
      <c r="R224" s="450"/>
      <c r="S224" s="450"/>
      <c r="T224" s="450"/>
      <c r="U224" s="450"/>
      <c r="V224" s="450"/>
      <c r="W224" s="450"/>
      <c r="X224" s="450"/>
      <c r="Y224" s="450"/>
      <c r="Z224" s="450"/>
      <c r="AA224" s="450"/>
      <c r="AB224" s="450"/>
      <c r="AC224" s="450"/>
      <c r="AD224" s="450"/>
      <c r="AE224" s="471"/>
      <c r="AF224" s="471"/>
      <c r="AG224" s="471"/>
      <c r="AH224" s="471"/>
      <c r="AI224" s="471"/>
      <c r="AM224" s="186"/>
      <c r="AN224" s="186"/>
      <c r="AO224" s="186"/>
      <c r="AP224" s="186"/>
      <c r="AQ224" s="186"/>
      <c r="AR224" s="186"/>
      <c r="AS224" s="186"/>
      <c r="AT224" s="186"/>
      <c r="AU224" s="186"/>
      <c r="AV224" s="186"/>
      <c r="AW224" s="186"/>
      <c r="AX224" s="186"/>
      <c r="AY224" s="186"/>
      <c r="AZ224" s="186"/>
      <c r="BA224" s="186"/>
      <c r="BB224" s="186"/>
      <c r="BC224" s="186"/>
      <c r="BD224" s="186"/>
      <c r="BG224" s="205"/>
      <c r="BH224" s="205"/>
      <c r="BI224" s="205"/>
      <c r="BJ224" s="205"/>
      <c r="BK224" s="205"/>
      <c r="BL224" s="205"/>
      <c r="BN224" s="205"/>
      <c r="BO224" s="205"/>
      <c r="BP224" s="205"/>
      <c r="BQ224" s="205"/>
      <c r="BR224" s="205"/>
      <c r="BS224" s="205"/>
      <c r="BT224" s="205"/>
      <c r="BU224" s="206"/>
    </row>
    <row r="225" spans="3:73" ht="15" customHeight="1" hidden="1">
      <c r="C225" s="252" t="s">
        <v>265</v>
      </c>
      <c r="D225" s="227"/>
      <c r="E225" s="227"/>
      <c r="F225" s="227"/>
      <c r="G225" s="227"/>
      <c r="H225" s="227"/>
      <c r="I225" s="227"/>
      <c r="J225" s="227"/>
      <c r="K225" s="450"/>
      <c r="L225" s="450"/>
      <c r="M225" s="450"/>
      <c r="N225" s="450"/>
      <c r="O225" s="450"/>
      <c r="P225" s="450">
        <v>6182377</v>
      </c>
      <c r="Q225" s="450"/>
      <c r="R225" s="450"/>
      <c r="S225" s="450"/>
      <c r="T225" s="450"/>
      <c r="U225" s="450">
        <v>0</v>
      </c>
      <c r="V225" s="450"/>
      <c r="W225" s="450"/>
      <c r="X225" s="450"/>
      <c r="Y225" s="450"/>
      <c r="Z225" s="450">
        <v>0</v>
      </c>
      <c r="AA225" s="450"/>
      <c r="AB225" s="450"/>
      <c r="AC225" s="450"/>
      <c r="AD225" s="450"/>
      <c r="AE225" s="471">
        <f>1203878960</f>
        <v>1203878960</v>
      </c>
      <c r="AF225" s="471"/>
      <c r="AG225" s="471"/>
      <c r="AH225" s="471"/>
      <c r="AI225" s="471"/>
      <c r="AM225" s="186"/>
      <c r="AN225" s="186"/>
      <c r="AO225" s="186"/>
      <c r="AP225" s="186"/>
      <c r="AQ225" s="186"/>
      <c r="AR225" s="186"/>
      <c r="AS225" s="186"/>
      <c r="AT225" s="186"/>
      <c r="AU225" s="186"/>
      <c r="AV225" s="186"/>
      <c r="AW225" s="186"/>
      <c r="AX225" s="186"/>
      <c r="AY225" s="186"/>
      <c r="AZ225" s="186"/>
      <c r="BA225" s="186"/>
      <c r="BB225" s="186"/>
      <c r="BC225" s="186"/>
      <c r="BD225" s="186"/>
      <c r="BG225" s="205"/>
      <c r="BH225" s="205"/>
      <c r="BI225" s="205"/>
      <c r="BJ225" s="205"/>
      <c r="BK225" s="205"/>
      <c r="BL225" s="205"/>
      <c r="BN225" s="205"/>
      <c r="BO225" s="205"/>
      <c r="BP225" s="205"/>
      <c r="BQ225" s="205"/>
      <c r="BR225" s="205"/>
      <c r="BS225" s="205"/>
      <c r="BT225" s="205"/>
      <c r="BU225" s="206"/>
    </row>
    <row r="226" spans="3:73" ht="15" customHeight="1" thickBot="1">
      <c r="C226" s="310" t="s">
        <v>127</v>
      </c>
      <c r="D226" s="227"/>
      <c r="E226" s="227"/>
      <c r="F226" s="227"/>
      <c r="G226" s="227"/>
      <c r="H226" s="227"/>
      <c r="I226" s="227"/>
      <c r="J226" s="501">
        <v>4200000000</v>
      </c>
      <c r="K226" s="501"/>
      <c r="L226" s="501"/>
      <c r="M226" s="501"/>
      <c r="N226" s="501"/>
      <c r="O226" s="501"/>
      <c r="P226" s="502">
        <v>20000000</v>
      </c>
      <c r="Q226" s="502"/>
      <c r="R226" s="502"/>
      <c r="S226" s="502"/>
      <c r="T226" s="502"/>
      <c r="U226" s="502">
        <v>91265975</v>
      </c>
      <c r="V226" s="502"/>
      <c r="W226" s="502"/>
      <c r="X226" s="502"/>
      <c r="Y226" s="502"/>
      <c r="Z226" s="502">
        <v>31656505</v>
      </c>
      <c r="AA226" s="502"/>
      <c r="AB226" s="502"/>
      <c r="AC226" s="502"/>
      <c r="AD226" s="502"/>
      <c r="AE226" s="502">
        <v>-5374710121</v>
      </c>
      <c r="AF226" s="502"/>
      <c r="AG226" s="502"/>
      <c r="AH226" s="502"/>
      <c r="AI226" s="502"/>
      <c r="AM226" s="186"/>
      <c r="AN226" s="186"/>
      <c r="AO226" s="186"/>
      <c r="AP226" s="186"/>
      <c r="AQ226" s="186"/>
      <c r="AR226" s="186"/>
      <c r="AS226" s="186"/>
      <c r="AT226" s="186"/>
      <c r="AU226" s="186"/>
      <c r="AV226" s="186"/>
      <c r="AW226" s="186"/>
      <c r="AX226" s="186"/>
      <c r="AY226" s="186"/>
      <c r="AZ226" s="186"/>
      <c r="BA226" s="186"/>
      <c r="BB226" s="186"/>
      <c r="BC226" s="186"/>
      <c r="BD226" s="186"/>
      <c r="BG226" s="205"/>
      <c r="BH226" s="205"/>
      <c r="BI226" s="205"/>
      <c r="BJ226" s="205"/>
      <c r="BK226" s="205"/>
      <c r="BL226" s="205"/>
      <c r="BN226" s="205"/>
      <c r="BO226" s="205"/>
      <c r="BP226" s="205"/>
      <c r="BQ226" s="205"/>
      <c r="BR226" s="205"/>
      <c r="BS226" s="205"/>
      <c r="BT226" s="205"/>
      <c r="BU226" s="206"/>
    </row>
    <row r="227" spans="3:73" ht="15" customHeight="1" thickTop="1">
      <c r="C227" s="311" t="s">
        <v>266</v>
      </c>
      <c r="D227" s="227"/>
      <c r="E227" s="227"/>
      <c r="F227" s="227"/>
      <c r="G227" s="227"/>
      <c r="H227" s="227"/>
      <c r="I227" s="227"/>
      <c r="J227" s="227"/>
      <c r="K227" s="450"/>
      <c r="L227" s="450"/>
      <c r="M227" s="450"/>
      <c r="N227" s="450"/>
      <c r="O227" s="450"/>
      <c r="P227" s="450"/>
      <c r="Q227" s="450"/>
      <c r="R227" s="450"/>
      <c r="S227" s="450"/>
      <c r="T227" s="450"/>
      <c r="U227" s="450"/>
      <c r="V227" s="450"/>
      <c r="W227" s="450"/>
      <c r="X227" s="450"/>
      <c r="Y227" s="450"/>
      <c r="Z227" s="450"/>
      <c r="AA227" s="450"/>
      <c r="AB227" s="450"/>
      <c r="AC227" s="450"/>
      <c r="AD227" s="450"/>
      <c r="AE227" s="471"/>
      <c r="AF227" s="471"/>
      <c r="AG227" s="471"/>
      <c r="AH227" s="471"/>
      <c r="AI227" s="471"/>
      <c r="AM227" s="186"/>
      <c r="AN227" s="186"/>
      <c r="AO227" s="186"/>
      <c r="AP227" s="186"/>
      <c r="AQ227" s="186"/>
      <c r="AR227" s="186"/>
      <c r="AS227" s="186"/>
      <c r="AT227" s="186"/>
      <c r="AU227" s="186"/>
      <c r="AV227" s="186"/>
      <c r="AW227" s="186"/>
      <c r="AX227" s="186"/>
      <c r="AY227" s="186"/>
      <c r="AZ227" s="186"/>
      <c r="BA227" s="186"/>
      <c r="BB227" s="186"/>
      <c r="BC227" s="186"/>
      <c r="BD227" s="186"/>
      <c r="BG227" s="205"/>
      <c r="BH227" s="205"/>
      <c r="BI227" s="205"/>
      <c r="BJ227" s="205"/>
      <c r="BK227" s="205"/>
      <c r="BL227" s="205"/>
      <c r="BN227" s="205"/>
      <c r="BO227" s="205"/>
      <c r="BP227" s="205"/>
      <c r="BQ227" s="205"/>
      <c r="BR227" s="205"/>
      <c r="BS227" s="205"/>
      <c r="BT227" s="205"/>
      <c r="BU227" s="206"/>
    </row>
    <row r="228" spans="3:73" ht="15" customHeight="1">
      <c r="C228" s="252" t="s">
        <v>267</v>
      </c>
      <c r="D228" s="227"/>
      <c r="E228" s="227"/>
      <c r="F228" s="227"/>
      <c r="G228" s="227"/>
      <c r="H228" s="227"/>
      <c r="I228" s="227"/>
      <c r="J228" s="227"/>
      <c r="K228" s="500">
        <v>0</v>
      </c>
      <c r="L228" s="500"/>
      <c r="M228" s="500"/>
      <c r="N228" s="500"/>
      <c r="O228" s="500"/>
      <c r="P228" s="500"/>
      <c r="Q228" s="500"/>
      <c r="R228" s="500"/>
      <c r="S228" s="500"/>
      <c r="T228" s="500"/>
      <c r="U228" s="500"/>
      <c r="V228" s="500"/>
      <c r="W228" s="500"/>
      <c r="X228" s="500"/>
      <c r="Y228" s="500"/>
      <c r="Z228" s="500"/>
      <c r="AA228" s="500"/>
      <c r="AB228" s="500"/>
      <c r="AC228" s="500"/>
      <c r="AD228" s="500"/>
      <c r="AE228" s="471">
        <v>214312884</v>
      </c>
      <c r="AF228" s="471"/>
      <c r="AG228" s="471"/>
      <c r="AH228" s="471"/>
      <c r="AI228" s="471"/>
      <c r="AM228" s="186"/>
      <c r="AN228" s="186"/>
      <c r="AO228" s="186"/>
      <c r="AP228" s="186"/>
      <c r="AQ228" s="186"/>
      <c r="AR228" s="186"/>
      <c r="AS228" s="186"/>
      <c r="AT228" s="186"/>
      <c r="AU228" s="186"/>
      <c r="AV228" s="186"/>
      <c r="AW228" s="186"/>
      <c r="AX228" s="186"/>
      <c r="AY228" s="186"/>
      <c r="AZ228" s="186"/>
      <c r="BA228" s="186"/>
      <c r="BB228" s="186"/>
      <c r="BC228" s="186"/>
      <c r="BD228" s="186"/>
      <c r="BG228" s="205"/>
      <c r="BH228" s="205"/>
      <c r="BI228" s="205"/>
      <c r="BJ228" s="205"/>
      <c r="BK228" s="205"/>
      <c r="BL228" s="205"/>
      <c r="BN228" s="205"/>
      <c r="BO228" s="205"/>
      <c r="BP228" s="205"/>
      <c r="BQ228" s="205"/>
      <c r="BR228" s="205"/>
      <c r="BS228" s="205"/>
      <c r="BT228" s="205"/>
      <c r="BU228" s="206"/>
    </row>
    <row r="229" spans="3:73" ht="15" customHeight="1">
      <c r="C229" s="252" t="s">
        <v>262</v>
      </c>
      <c r="D229" s="227"/>
      <c r="E229" s="227"/>
      <c r="F229" s="227"/>
      <c r="G229" s="227"/>
      <c r="H229" s="227"/>
      <c r="I229" s="227"/>
      <c r="J229" s="227"/>
      <c r="K229" s="450">
        <v>0</v>
      </c>
      <c r="L229" s="450"/>
      <c r="M229" s="450"/>
      <c r="N229" s="450"/>
      <c r="O229" s="450"/>
      <c r="P229" s="450"/>
      <c r="Q229" s="450"/>
      <c r="R229" s="450"/>
      <c r="S229" s="450"/>
      <c r="T229" s="450"/>
      <c r="U229" s="450">
        <v>0</v>
      </c>
      <c r="V229" s="450"/>
      <c r="W229" s="450"/>
      <c r="X229" s="450"/>
      <c r="Y229" s="450"/>
      <c r="Z229" s="450">
        <v>0</v>
      </c>
      <c r="AA229" s="450"/>
      <c r="AB229" s="450"/>
      <c r="AC229" s="450"/>
      <c r="AD229" s="450"/>
      <c r="AE229" s="450">
        <v>0</v>
      </c>
      <c r="AF229" s="450"/>
      <c r="AG229" s="450"/>
      <c r="AH229" s="450"/>
      <c r="AI229" s="450"/>
      <c r="AM229" s="186"/>
      <c r="AN229" s="186"/>
      <c r="AO229" s="186"/>
      <c r="AP229" s="186"/>
      <c r="AQ229" s="186"/>
      <c r="AR229" s="186"/>
      <c r="AS229" s="186"/>
      <c r="AT229" s="186"/>
      <c r="AU229" s="186"/>
      <c r="AV229" s="186"/>
      <c r="AW229" s="186"/>
      <c r="AX229" s="186"/>
      <c r="AY229" s="186"/>
      <c r="AZ229" s="186"/>
      <c r="BA229" s="186"/>
      <c r="BB229" s="186"/>
      <c r="BC229" s="186"/>
      <c r="BD229" s="186"/>
      <c r="BG229" s="205"/>
      <c r="BH229" s="205"/>
      <c r="BI229" s="205"/>
      <c r="BJ229" s="205"/>
      <c r="BK229" s="205"/>
      <c r="BL229" s="205"/>
      <c r="BN229" s="205"/>
      <c r="BO229" s="205"/>
      <c r="BP229" s="205"/>
      <c r="BQ229" s="205"/>
      <c r="BR229" s="205"/>
      <c r="BS229" s="205"/>
      <c r="BT229" s="205"/>
      <c r="BU229" s="206"/>
    </row>
    <row r="230" spans="3:73" ht="15" customHeight="1">
      <c r="C230" s="252" t="s">
        <v>268</v>
      </c>
      <c r="D230" s="227"/>
      <c r="E230" s="227"/>
      <c r="F230" s="227"/>
      <c r="G230" s="227"/>
      <c r="H230" s="227"/>
      <c r="I230" s="227"/>
      <c r="J230" s="227"/>
      <c r="K230" s="503"/>
      <c r="L230" s="503"/>
      <c r="M230" s="503"/>
      <c r="N230" s="503"/>
      <c r="O230" s="503"/>
      <c r="P230" s="503"/>
      <c r="Q230" s="503"/>
      <c r="R230" s="503"/>
      <c r="S230" s="503"/>
      <c r="T230" s="503"/>
      <c r="U230" s="503"/>
      <c r="V230" s="503"/>
      <c r="W230" s="503"/>
      <c r="X230" s="503"/>
      <c r="Y230" s="503"/>
      <c r="Z230" s="503"/>
      <c r="AA230" s="503"/>
      <c r="AB230" s="503"/>
      <c r="AC230" s="503"/>
      <c r="AD230" s="503"/>
      <c r="AE230" s="471">
        <v>0</v>
      </c>
      <c r="AF230" s="471"/>
      <c r="AG230" s="471"/>
      <c r="AH230" s="471"/>
      <c r="AI230" s="471"/>
      <c r="AM230" s="186"/>
      <c r="AN230" s="186"/>
      <c r="AO230" s="186"/>
      <c r="AP230" s="186"/>
      <c r="AQ230" s="186"/>
      <c r="AR230" s="186"/>
      <c r="AS230" s="186"/>
      <c r="AT230" s="186"/>
      <c r="AU230" s="186"/>
      <c r="AV230" s="186"/>
      <c r="AW230" s="186"/>
      <c r="AX230" s="186"/>
      <c r="AY230" s="186"/>
      <c r="AZ230" s="186"/>
      <c r="BA230" s="186"/>
      <c r="BB230" s="186"/>
      <c r="BC230" s="186"/>
      <c r="BD230" s="186"/>
      <c r="BG230" s="205"/>
      <c r="BH230" s="205"/>
      <c r="BI230" s="205"/>
      <c r="BJ230" s="205"/>
      <c r="BK230" s="205"/>
      <c r="BL230" s="205"/>
      <c r="BN230" s="205"/>
      <c r="BO230" s="205"/>
      <c r="BP230" s="205"/>
      <c r="BQ230" s="205"/>
      <c r="BR230" s="205"/>
      <c r="BS230" s="205"/>
      <c r="BT230" s="205"/>
      <c r="BU230" s="206"/>
    </row>
    <row r="231" spans="3:73" ht="15" customHeight="1">
      <c r="C231" s="252" t="s">
        <v>269</v>
      </c>
      <c r="D231" s="227"/>
      <c r="E231" s="227"/>
      <c r="F231" s="227"/>
      <c r="G231" s="227"/>
      <c r="H231" s="227"/>
      <c r="I231" s="227"/>
      <c r="J231" s="227"/>
      <c r="K231" s="503"/>
      <c r="L231" s="503"/>
      <c r="M231" s="503"/>
      <c r="N231" s="503"/>
      <c r="O231" s="503"/>
      <c r="P231" s="503"/>
      <c r="Q231" s="503"/>
      <c r="R231" s="503"/>
      <c r="S231" s="503"/>
      <c r="T231" s="503"/>
      <c r="U231" s="503">
        <v>0</v>
      </c>
      <c r="V231" s="503"/>
      <c r="W231" s="503"/>
      <c r="X231" s="503"/>
      <c r="Y231" s="503"/>
      <c r="Z231" s="503">
        <v>0</v>
      </c>
      <c r="AA231" s="503"/>
      <c r="AB231" s="503"/>
      <c r="AC231" s="503"/>
      <c r="AD231" s="503"/>
      <c r="AE231" s="471">
        <v>0</v>
      </c>
      <c r="AF231" s="471"/>
      <c r="AG231" s="471"/>
      <c r="AH231" s="471"/>
      <c r="AI231" s="471"/>
      <c r="AM231" s="186"/>
      <c r="AN231" s="186"/>
      <c r="AO231" s="186"/>
      <c r="AP231" s="186"/>
      <c r="AQ231" s="186"/>
      <c r="AR231" s="186"/>
      <c r="AS231" s="186"/>
      <c r="AT231" s="186"/>
      <c r="AU231" s="186"/>
      <c r="AV231" s="186"/>
      <c r="AW231" s="186"/>
      <c r="AX231" s="186"/>
      <c r="AY231" s="186"/>
      <c r="AZ231" s="186"/>
      <c r="BA231" s="186"/>
      <c r="BB231" s="186"/>
      <c r="BC231" s="186"/>
      <c r="BD231" s="186"/>
      <c r="BG231" s="205"/>
      <c r="BH231" s="205"/>
      <c r="BI231" s="205"/>
      <c r="BJ231" s="205"/>
      <c r="BK231" s="205"/>
      <c r="BL231" s="205"/>
      <c r="BN231" s="205"/>
      <c r="BO231" s="205"/>
      <c r="BP231" s="205"/>
      <c r="BQ231" s="205"/>
      <c r="BR231" s="205"/>
      <c r="BS231" s="205"/>
      <c r="BT231" s="205"/>
      <c r="BU231" s="206"/>
    </row>
    <row r="232" spans="3:73" ht="15" customHeight="1">
      <c r="C232" s="252" t="s">
        <v>270</v>
      </c>
      <c r="D232" s="227"/>
      <c r="E232" s="227"/>
      <c r="F232" s="227"/>
      <c r="G232" s="227"/>
      <c r="H232" s="227"/>
      <c r="I232" s="227"/>
      <c r="J232" s="227"/>
      <c r="K232" s="450">
        <v>0</v>
      </c>
      <c r="L232" s="450"/>
      <c r="M232" s="450"/>
      <c r="N232" s="450"/>
      <c r="O232" s="450"/>
      <c r="P232" s="450"/>
      <c r="Q232" s="450"/>
      <c r="R232" s="450"/>
      <c r="S232" s="450"/>
      <c r="T232" s="450"/>
      <c r="U232" s="450">
        <v>0</v>
      </c>
      <c r="V232" s="450"/>
      <c r="W232" s="450"/>
      <c r="X232" s="450"/>
      <c r="Y232" s="450"/>
      <c r="Z232" s="450">
        <v>0</v>
      </c>
      <c r="AA232" s="450"/>
      <c r="AB232" s="450"/>
      <c r="AC232" s="450"/>
      <c r="AD232" s="450"/>
      <c r="AE232" s="450">
        <v>0</v>
      </c>
      <c r="AF232" s="450"/>
      <c r="AG232" s="450"/>
      <c r="AH232" s="450"/>
      <c r="AI232" s="450"/>
      <c r="AM232" s="186"/>
      <c r="AN232" s="186"/>
      <c r="AO232" s="186"/>
      <c r="AP232" s="186"/>
      <c r="AQ232" s="186"/>
      <c r="AR232" s="186"/>
      <c r="AS232" s="186"/>
      <c r="AT232" s="186"/>
      <c r="AU232" s="186"/>
      <c r="AV232" s="186"/>
      <c r="AW232" s="186"/>
      <c r="AX232" s="186"/>
      <c r="AY232" s="186"/>
      <c r="AZ232" s="186"/>
      <c r="BA232" s="186"/>
      <c r="BB232" s="186"/>
      <c r="BC232" s="186"/>
      <c r="BD232" s="186"/>
      <c r="BG232" s="205"/>
      <c r="BH232" s="205"/>
      <c r="BI232" s="205"/>
      <c r="BJ232" s="205"/>
      <c r="BK232" s="205"/>
      <c r="BL232" s="205"/>
      <c r="BN232" s="205"/>
      <c r="BO232" s="205"/>
      <c r="BP232" s="205"/>
      <c r="BQ232" s="205"/>
      <c r="BR232" s="205"/>
      <c r="BS232" s="205"/>
      <c r="BT232" s="205"/>
      <c r="BU232" s="206"/>
    </row>
    <row r="233" spans="3:74" ht="15" customHeight="1" thickBot="1">
      <c r="C233" s="310" t="s">
        <v>271</v>
      </c>
      <c r="D233" s="227"/>
      <c r="E233" s="227"/>
      <c r="F233" s="227"/>
      <c r="G233" s="227"/>
      <c r="H233" s="227"/>
      <c r="I233" s="227"/>
      <c r="J233" s="501">
        <f>J226+K227+K228+K229-K230-K231-K232</f>
        <v>4200000000</v>
      </c>
      <c r="K233" s="501"/>
      <c r="L233" s="501"/>
      <c r="M233" s="501"/>
      <c r="N233" s="501"/>
      <c r="O233" s="501"/>
      <c r="P233" s="502">
        <f>P226+P227+P228+P229-P230-P231-P232</f>
        <v>20000000</v>
      </c>
      <c r="Q233" s="502"/>
      <c r="R233" s="502"/>
      <c r="S233" s="502"/>
      <c r="T233" s="502"/>
      <c r="U233" s="502">
        <f>U226+U227+U228+U229-U230-U231-U232</f>
        <v>91265975</v>
      </c>
      <c r="V233" s="502"/>
      <c r="W233" s="502"/>
      <c r="X233" s="502"/>
      <c r="Y233" s="502"/>
      <c r="Z233" s="502">
        <f>Z226+Z227+Z228+Z229-Z230-Z231-Z232</f>
        <v>31656505</v>
      </c>
      <c r="AA233" s="502"/>
      <c r="AB233" s="502"/>
      <c r="AC233" s="502"/>
      <c r="AD233" s="502"/>
      <c r="AE233" s="502">
        <f>AE226+AE227+AE228+AE229-AE230-AE231-AE232</f>
        <v>-5160397237</v>
      </c>
      <c r="AF233" s="502"/>
      <c r="AG233" s="502"/>
      <c r="AH233" s="502"/>
      <c r="AI233" s="502"/>
      <c r="AM233" s="186"/>
      <c r="AN233" s="186"/>
      <c r="AO233" s="186"/>
      <c r="AP233" s="186"/>
      <c r="AQ233" s="186"/>
      <c r="AR233" s="186"/>
      <c r="AS233" s="186"/>
      <c r="AT233" s="186"/>
      <c r="AU233" s="186"/>
      <c r="AV233" s="186"/>
      <c r="AW233" s="186"/>
      <c r="AX233" s="186"/>
      <c r="AY233" s="186"/>
      <c r="AZ233" s="186"/>
      <c r="BA233" s="186"/>
      <c r="BB233" s="186"/>
      <c r="BC233" s="186"/>
      <c r="BD233" s="186"/>
      <c r="BG233" s="205"/>
      <c r="BH233" s="205"/>
      <c r="BI233" s="205"/>
      <c r="BJ233" s="205"/>
      <c r="BK233" s="205"/>
      <c r="BL233" s="205"/>
      <c r="BN233" s="205"/>
      <c r="BO233" s="205"/>
      <c r="BP233" s="205"/>
      <c r="BQ233" s="205"/>
      <c r="BR233" s="205"/>
      <c r="BS233" s="205"/>
      <c r="BT233" s="205"/>
      <c r="BU233" s="206"/>
      <c r="BV233" s="239"/>
    </row>
    <row r="234" spans="39:73" ht="15" customHeight="1" thickTop="1">
      <c r="AM234" s="186"/>
      <c r="AN234" s="186"/>
      <c r="AO234" s="186"/>
      <c r="AP234" s="186"/>
      <c r="AQ234" s="186"/>
      <c r="AR234" s="186"/>
      <c r="AS234" s="186"/>
      <c r="AT234" s="186"/>
      <c r="AU234" s="186"/>
      <c r="AV234" s="186"/>
      <c r="AW234" s="186"/>
      <c r="AX234" s="186"/>
      <c r="AY234" s="186"/>
      <c r="AZ234" s="186"/>
      <c r="BA234" s="186"/>
      <c r="BB234" s="186"/>
      <c r="BC234" s="186"/>
      <c r="BD234" s="186"/>
      <c r="BG234" s="205"/>
      <c r="BH234" s="205"/>
      <c r="BI234" s="205"/>
      <c r="BJ234" s="205"/>
      <c r="BK234" s="205"/>
      <c r="BL234" s="205"/>
      <c r="BN234" s="205"/>
      <c r="BO234" s="205"/>
      <c r="BP234" s="205"/>
      <c r="BQ234" s="205"/>
      <c r="BR234" s="205"/>
      <c r="BS234" s="205"/>
      <c r="BT234" s="205"/>
      <c r="BU234" s="206"/>
    </row>
    <row r="235" spans="39:73" ht="15" customHeight="1">
      <c r="AM235" s="186"/>
      <c r="AN235" s="186"/>
      <c r="AO235" s="186"/>
      <c r="AP235" s="186"/>
      <c r="AQ235" s="186"/>
      <c r="AR235" s="186"/>
      <c r="AS235" s="186"/>
      <c r="AT235" s="186"/>
      <c r="AU235" s="186"/>
      <c r="AV235" s="186"/>
      <c r="AW235" s="186"/>
      <c r="AX235" s="186"/>
      <c r="AY235" s="186"/>
      <c r="AZ235" s="186"/>
      <c r="BA235" s="186"/>
      <c r="BB235" s="186"/>
      <c r="BC235" s="186"/>
      <c r="BD235" s="186"/>
      <c r="BG235" s="205"/>
      <c r="BH235" s="205"/>
      <c r="BI235" s="205"/>
      <c r="BJ235" s="205"/>
      <c r="BK235" s="205"/>
      <c r="BL235" s="205"/>
      <c r="BN235" s="205"/>
      <c r="BO235" s="205"/>
      <c r="BP235" s="205"/>
      <c r="BQ235" s="205"/>
      <c r="BR235" s="205"/>
      <c r="BS235" s="205"/>
      <c r="BT235" s="205"/>
      <c r="BU235" s="206"/>
    </row>
    <row r="236" spans="39:73" ht="15.75" customHeight="1">
      <c r="AM236" s="186"/>
      <c r="AN236" s="186"/>
      <c r="AO236" s="186"/>
      <c r="AP236" s="186"/>
      <c r="AQ236" s="186"/>
      <c r="AR236" s="186"/>
      <c r="AS236" s="186"/>
      <c r="AT236" s="186"/>
      <c r="AU236" s="186"/>
      <c r="AV236" s="186"/>
      <c r="AW236" s="186"/>
      <c r="AX236" s="186"/>
      <c r="AY236" s="186"/>
      <c r="AZ236" s="186"/>
      <c r="BA236" s="186"/>
      <c r="BB236" s="186"/>
      <c r="BC236" s="186"/>
      <c r="BD236" s="186"/>
      <c r="BG236" s="205"/>
      <c r="BH236" s="205"/>
      <c r="BI236" s="205"/>
      <c r="BJ236" s="205"/>
      <c r="BK236" s="205"/>
      <c r="BL236" s="205"/>
      <c r="BN236" s="205"/>
      <c r="BO236" s="205"/>
      <c r="BP236" s="205"/>
      <c r="BQ236" s="205"/>
      <c r="BR236" s="205"/>
      <c r="BS236" s="205"/>
      <c r="BT236" s="205"/>
      <c r="BU236" s="206"/>
    </row>
    <row r="237" spans="3:73" ht="24" customHeight="1">
      <c r="C237" s="187" t="s">
        <v>272</v>
      </c>
      <c r="AM237" s="186"/>
      <c r="AN237" s="186"/>
      <c r="AO237" s="186"/>
      <c r="AP237" s="186"/>
      <c r="AQ237" s="186"/>
      <c r="AR237" s="186"/>
      <c r="AS237" s="186"/>
      <c r="AT237" s="186"/>
      <c r="AU237" s="186"/>
      <c r="AV237" s="186"/>
      <c r="AW237" s="186"/>
      <c r="AX237" s="186"/>
      <c r="AY237" s="186"/>
      <c r="AZ237" s="186"/>
      <c r="BA237" s="186"/>
      <c r="BB237" s="186"/>
      <c r="BC237" s="186"/>
      <c r="BD237" s="186"/>
      <c r="BG237" s="205"/>
      <c r="BH237" s="205"/>
      <c r="BI237" s="205"/>
      <c r="BJ237" s="205"/>
      <c r="BK237" s="205"/>
      <c r="BL237" s="205"/>
      <c r="BN237" s="205"/>
      <c r="BO237" s="205"/>
      <c r="BP237" s="205"/>
      <c r="BQ237" s="205"/>
      <c r="BR237" s="205"/>
      <c r="BS237" s="205"/>
      <c r="BT237" s="205"/>
      <c r="BU237" s="206"/>
    </row>
    <row r="238" spans="3:73" ht="8.25" customHeight="1">
      <c r="C238" s="217"/>
      <c r="D238" s="217"/>
      <c r="E238" s="217"/>
      <c r="F238" s="217"/>
      <c r="G238" s="217"/>
      <c r="H238" s="217"/>
      <c r="I238" s="217"/>
      <c r="J238" s="217"/>
      <c r="K238" s="217"/>
      <c r="L238" s="217"/>
      <c r="M238" s="217"/>
      <c r="N238" s="217"/>
      <c r="O238" s="217"/>
      <c r="P238" s="217"/>
      <c r="Q238" s="217"/>
      <c r="R238" s="217"/>
      <c r="S238" s="217"/>
      <c r="T238" s="217"/>
      <c r="U238" s="217"/>
      <c r="V238" s="217"/>
      <c r="W238" s="312"/>
      <c r="X238" s="312"/>
      <c r="Y238" s="312"/>
      <c r="Z238" s="312"/>
      <c r="AA238" s="312"/>
      <c r="AB238" s="312"/>
      <c r="AC238" s="198"/>
      <c r="AD238" s="313"/>
      <c r="AE238" s="312"/>
      <c r="AF238" s="312"/>
      <c r="AG238" s="312"/>
      <c r="AH238" s="312"/>
      <c r="AI238" s="312"/>
      <c r="AM238" s="186"/>
      <c r="AN238" s="186"/>
      <c r="AO238" s="186"/>
      <c r="AP238" s="186"/>
      <c r="AQ238" s="186"/>
      <c r="AR238" s="186"/>
      <c r="AS238" s="186"/>
      <c r="AT238" s="186"/>
      <c r="AU238" s="186"/>
      <c r="AV238" s="186"/>
      <c r="AW238" s="186"/>
      <c r="AX238" s="186"/>
      <c r="AY238" s="186"/>
      <c r="AZ238" s="186"/>
      <c r="BA238" s="186"/>
      <c r="BB238" s="186"/>
      <c r="BC238" s="186"/>
      <c r="BD238" s="186"/>
      <c r="BG238" s="205"/>
      <c r="BH238" s="205"/>
      <c r="BI238" s="205"/>
      <c r="BJ238" s="205"/>
      <c r="BK238" s="205"/>
      <c r="BL238" s="205"/>
      <c r="BN238" s="205"/>
      <c r="BO238" s="205"/>
      <c r="BP238" s="205"/>
      <c r="BQ238" s="205"/>
      <c r="BR238" s="205"/>
      <c r="BS238" s="205"/>
      <c r="BT238" s="205"/>
      <c r="BU238" s="206"/>
    </row>
    <row r="239" spans="3:73" ht="15" customHeight="1">
      <c r="C239" s="217"/>
      <c r="D239" s="217"/>
      <c r="E239" s="217"/>
      <c r="F239" s="217"/>
      <c r="G239" s="217"/>
      <c r="H239" s="217"/>
      <c r="I239" s="217"/>
      <c r="J239" s="217"/>
      <c r="K239" s="217"/>
      <c r="L239" s="217"/>
      <c r="M239" s="217"/>
      <c r="N239" s="217"/>
      <c r="O239" s="217"/>
      <c r="P239" s="217"/>
      <c r="Q239" s="217"/>
      <c r="R239" s="217"/>
      <c r="S239" s="431" t="s">
        <v>273</v>
      </c>
      <c r="T239" s="431"/>
      <c r="U239" s="431"/>
      <c r="V239" s="431"/>
      <c r="W239" s="431"/>
      <c r="X239" s="431"/>
      <c r="Y239" s="432" t="s">
        <v>274</v>
      </c>
      <c r="Z239" s="432"/>
      <c r="AA239" s="148"/>
      <c r="AB239" s="438" t="s">
        <v>275</v>
      </c>
      <c r="AC239" s="431"/>
      <c r="AD239" s="431"/>
      <c r="AE239" s="431"/>
      <c r="AF239" s="431"/>
      <c r="AG239" s="431"/>
      <c r="AH239" s="432" t="s">
        <v>274</v>
      </c>
      <c r="AI239" s="432"/>
      <c r="AJ239" s="219"/>
      <c r="AM239" s="186"/>
      <c r="AN239" s="186"/>
      <c r="AO239" s="186"/>
      <c r="AP239" s="186"/>
      <c r="AQ239" s="186"/>
      <c r="AR239" s="186"/>
      <c r="AS239" s="186"/>
      <c r="AT239" s="186"/>
      <c r="AU239" s="186"/>
      <c r="AV239" s="186"/>
      <c r="AW239" s="186"/>
      <c r="AX239" s="186"/>
      <c r="AY239" s="186"/>
      <c r="AZ239" s="186"/>
      <c r="BA239" s="186"/>
      <c r="BB239" s="186"/>
      <c r="BC239" s="186"/>
      <c r="BD239" s="186"/>
      <c r="BG239" s="205"/>
      <c r="BH239" s="205"/>
      <c r="BI239" s="205"/>
      <c r="BJ239" s="205"/>
      <c r="BK239" s="205"/>
      <c r="BL239" s="205"/>
      <c r="BN239" s="205"/>
      <c r="BO239" s="205"/>
      <c r="BP239" s="205"/>
      <c r="BQ239" s="205"/>
      <c r="BR239" s="205"/>
      <c r="BS239" s="205"/>
      <c r="BT239" s="205"/>
      <c r="BU239" s="206"/>
    </row>
    <row r="240" spans="3:73" ht="15" customHeight="1">
      <c r="C240" s="66" t="s">
        <v>276</v>
      </c>
      <c r="D240" s="186"/>
      <c r="E240" s="186"/>
      <c r="F240" s="186"/>
      <c r="G240" s="186"/>
      <c r="H240" s="186"/>
      <c r="I240" s="186"/>
      <c r="J240" s="186"/>
      <c r="K240" s="186"/>
      <c r="L240" s="186"/>
      <c r="M240" s="186"/>
      <c r="N240" s="186"/>
      <c r="O240" s="186"/>
      <c r="P240" s="186"/>
      <c r="Q240" s="186"/>
      <c r="R240" s="473">
        <f>6642000000-600000000</f>
        <v>6042000000</v>
      </c>
      <c r="S240" s="473"/>
      <c r="T240" s="473"/>
      <c r="U240" s="473"/>
      <c r="V240" s="473"/>
      <c r="W240" s="473"/>
      <c r="X240" s="473"/>
      <c r="Y240" s="432">
        <v>14</v>
      </c>
      <c r="Z240" s="432"/>
      <c r="AA240" s="212"/>
      <c r="AB240" s="504">
        <v>6042000000</v>
      </c>
      <c r="AC240" s="504"/>
      <c r="AD240" s="504"/>
      <c r="AE240" s="504"/>
      <c r="AF240" s="504"/>
      <c r="AG240" s="504"/>
      <c r="AH240" s="432">
        <v>14</v>
      </c>
      <c r="AI240" s="432"/>
      <c r="AJ240" s="219"/>
      <c r="AM240" s="186"/>
      <c r="AN240" s="186"/>
      <c r="AO240" s="186"/>
      <c r="AP240" s="186"/>
      <c r="AQ240" s="186"/>
      <c r="AR240" s="186"/>
      <c r="AS240" s="186"/>
      <c r="AT240" s="186"/>
      <c r="AU240" s="186"/>
      <c r="AV240" s="186"/>
      <c r="AW240" s="186"/>
      <c r="AX240" s="186"/>
      <c r="AY240" s="186"/>
      <c r="AZ240" s="186"/>
      <c r="BA240" s="186"/>
      <c r="BB240" s="186"/>
      <c r="BC240" s="186"/>
      <c r="BD240" s="186"/>
      <c r="BG240" s="205"/>
      <c r="BH240" s="205"/>
      <c r="BI240" s="205"/>
      <c r="BJ240" s="205"/>
      <c r="BK240" s="205"/>
      <c r="BL240" s="205"/>
      <c r="BN240" s="205"/>
      <c r="BO240" s="205"/>
      <c r="BP240" s="205"/>
      <c r="BQ240" s="205"/>
      <c r="BR240" s="205"/>
      <c r="BS240" s="205"/>
      <c r="BT240" s="205"/>
      <c r="BU240" s="206"/>
    </row>
    <row r="241" spans="3:73" ht="15" customHeight="1">
      <c r="C241" s="66" t="s">
        <v>277</v>
      </c>
      <c r="D241" s="186"/>
      <c r="E241" s="186"/>
      <c r="F241" s="186"/>
      <c r="G241" s="186"/>
      <c r="H241" s="186"/>
      <c r="I241" s="186"/>
      <c r="J241" s="186"/>
      <c r="K241" s="186"/>
      <c r="L241" s="186"/>
      <c r="M241" s="186"/>
      <c r="N241" s="186"/>
      <c r="O241" s="186"/>
      <c r="P241" s="186"/>
      <c r="Q241" s="186"/>
      <c r="R241" s="186"/>
      <c r="S241" s="504">
        <f>S242+R243</f>
        <v>35958000000</v>
      </c>
      <c r="T241" s="504"/>
      <c r="U241" s="504"/>
      <c r="V241" s="504"/>
      <c r="W241" s="504"/>
      <c r="X241" s="504"/>
      <c r="Y241" s="432">
        <v>86</v>
      </c>
      <c r="Z241" s="432"/>
      <c r="AA241" s="212"/>
      <c r="AB241" s="504">
        <f>+AB242+AB243</f>
        <v>35958000000</v>
      </c>
      <c r="AC241" s="504"/>
      <c r="AD241" s="504"/>
      <c r="AE241" s="504"/>
      <c r="AF241" s="504"/>
      <c r="AG241" s="504"/>
      <c r="AH241" s="432">
        <v>86</v>
      </c>
      <c r="AI241" s="432"/>
      <c r="AJ241" s="219"/>
      <c r="AM241" s="186"/>
      <c r="AN241" s="186"/>
      <c r="AO241" s="186"/>
      <c r="AP241" s="186"/>
      <c r="AQ241" s="186"/>
      <c r="AR241" s="186"/>
      <c r="AS241" s="186"/>
      <c r="AT241" s="186"/>
      <c r="AU241" s="186"/>
      <c r="AV241" s="186"/>
      <c r="AW241" s="186"/>
      <c r="AX241" s="186"/>
      <c r="AY241" s="186"/>
      <c r="AZ241" s="186"/>
      <c r="BA241" s="186"/>
      <c r="BB241" s="186"/>
      <c r="BC241" s="186"/>
      <c r="BD241" s="186"/>
      <c r="BG241" s="205"/>
      <c r="BH241" s="205"/>
      <c r="BI241" s="205"/>
      <c r="BJ241" s="205"/>
      <c r="BK241" s="205"/>
      <c r="BL241" s="205"/>
      <c r="BN241" s="205"/>
      <c r="BO241" s="205"/>
      <c r="BP241" s="205"/>
      <c r="BQ241" s="205"/>
      <c r="BR241" s="205"/>
      <c r="BS241" s="205"/>
      <c r="BT241" s="205"/>
      <c r="BU241" s="206"/>
    </row>
    <row r="242" spans="3:73" ht="15" customHeight="1">
      <c r="C242" s="290" t="s">
        <v>278</v>
      </c>
      <c r="D242" s="290"/>
      <c r="E242" s="290"/>
      <c r="F242" s="290"/>
      <c r="G242" s="290"/>
      <c r="H242" s="290"/>
      <c r="I242" s="290"/>
      <c r="J242" s="290"/>
      <c r="K242" s="290"/>
      <c r="L242" s="290"/>
      <c r="M242" s="290"/>
      <c r="N242" s="290"/>
      <c r="O242" s="290"/>
      <c r="P242" s="290"/>
      <c r="Q242" s="290"/>
      <c r="R242" s="290"/>
      <c r="S242" s="507"/>
      <c r="T242" s="507"/>
      <c r="U242" s="507"/>
      <c r="V242" s="507"/>
      <c r="W242" s="507"/>
      <c r="X242" s="507"/>
      <c r="Y242" s="508"/>
      <c r="Z242" s="508"/>
      <c r="AA242" s="314"/>
      <c r="AB242" s="507"/>
      <c r="AC242" s="507"/>
      <c r="AD242" s="507"/>
      <c r="AE242" s="507"/>
      <c r="AF242" s="507"/>
      <c r="AG242" s="507"/>
      <c r="AH242" s="508"/>
      <c r="AI242" s="508"/>
      <c r="AJ242" s="315"/>
      <c r="AM242" s="186"/>
      <c r="AN242" s="186"/>
      <c r="AO242" s="186"/>
      <c r="AP242" s="186"/>
      <c r="AQ242" s="186"/>
      <c r="AR242" s="186"/>
      <c r="AS242" s="186"/>
      <c r="AT242" s="186"/>
      <c r="AU242" s="186"/>
      <c r="AV242" s="186"/>
      <c r="AW242" s="186"/>
      <c r="AX242" s="186"/>
      <c r="AY242" s="186"/>
      <c r="AZ242" s="186"/>
      <c r="BA242" s="186"/>
      <c r="BB242" s="186"/>
      <c r="BC242" s="186"/>
      <c r="BD242" s="186"/>
      <c r="BG242" s="205"/>
      <c r="BH242" s="205"/>
      <c r="BI242" s="205"/>
      <c r="BJ242" s="205"/>
      <c r="BK242" s="205"/>
      <c r="BL242" s="205"/>
      <c r="BN242" s="205"/>
      <c r="BO242" s="205"/>
      <c r="BP242" s="205"/>
      <c r="BQ242" s="205"/>
      <c r="BR242" s="205"/>
      <c r="BS242" s="205"/>
      <c r="BT242" s="205"/>
      <c r="BU242" s="206"/>
    </row>
    <row r="243" spans="3:73" ht="15" customHeight="1">
      <c r="C243" s="293" t="s">
        <v>279</v>
      </c>
      <c r="D243" s="290"/>
      <c r="E243" s="290"/>
      <c r="F243" s="290"/>
      <c r="G243" s="290"/>
      <c r="H243" s="290"/>
      <c r="I243" s="290"/>
      <c r="J243" s="290"/>
      <c r="K243" s="290"/>
      <c r="L243" s="290"/>
      <c r="M243" s="290"/>
      <c r="N243" s="290"/>
      <c r="O243" s="290"/>
      <c r="P243" s="290"/>
      <c r="Q243" s="290"/>
      <c r="R243" s="509">
        <f>29358000000+6000000000+600000000</f>
        <v>35958000000</v>
      </c>
      <c r="S243" s="509"/>
      <c r="T243" s="509"/>
      <c r="U243" s="509"/>
      <c r="V243" s="509"/>
      <c r="W243" s="509"/>
      <c r="X243" s="509"/>
      <c r="Y243" s="508"/>
      <c r="Z243" s="508"/>
      <c r="AA243" s="314"/>
      <c r="AB243" s="507">
        <v>35958000000</v>
      </c>
      <c r="AC243" s="507"/>
      <c r="AD243" s="507"/>
      <c r="AE243" s="507"/>
      <c r="AF243" s="507"/>
      <c r="AG243" s="507"/>
      <c r="AH243" s="508"/>
      <c r="AI243" s="508"/>
      <c r="AJ243" s="315"/>
      <c r="AM243" s="186"/>
      <c r="AN243" s="186"/>
      <c r="AO243" s="186"/>
      <c r="AP243" s="186"/>
      <c r="AQ243" s="186"/>
      <c r="AR243" s="186"/>
      <c r="AS243" s="186"/>
      <c r="AT243" s="186"/>
      <c r="AU243" s="186"/>
      <c r="AV243" s="186"/>
      <c r="AW243" s="186"/>
      <c r="AX243" s="186"/>
      <c r="AY243" s="186"/>
      <c r="AZ243" s="186"/>
      <c r="BA243" s="186"/>
      <c r="BB243" s="186"/>
      <c r="BC243" s="186"/>
      <c r="BD243" s="186"/>
      <c r="BG243" s="205"/>
      <c r="BH243" s="205"/>
      <c r="BI243" s="205"/>
      <c r="BJ243" s="205"/>
      <c r="BK243" s="205"/>
      <c r="BL243" s="205"/>
      <c r="BN243" s="205"/>
      <c r="BO243" s="205"/>
      <c r="BP243" s="205"/>
      <c r="BQ243" s="205"/>
      <c r="BR243" s="205"/>
      <c r="BS243" s="205"/>
      <c r="BT243" s="205"/>
      <c r="BU243" s="206"/>
    </row>
    <row r="244" spans="4:73" ht="16.5" customHeight="1" thickBot="1">
      <c r="D244" s="186"/>
      <c r="E244" s="186"/>
      <c r="F244" s="186"/>
      <c r="G244" s="186"/>
      <c r="H244" s="186"/>
      <c r="I244" s="186"/>
      <c r="J244" s="186" t="s">
        <v>60</v>
      </c>
      <c r="K244" s="186"/>
      <c r="L244" s="186"/>
      <c r="M244" s="186"/>
      <c r="N244" s="186"/>
      <c r="O244" s="186"/>
      <c r="P244" s="186"/>
      <c r="Q244" s="186"/>
      <c r="R244" s="511">
        <f>R240+S241</f>
        <v>42000000000</v>
      </c>
      <c r="S244" s="511"/>
      <c r="T244" s="511"/>
      <c r="U244" s="511"/>
      <c r="V244" s="511"/>
      <c r="W244" s="511"/>
      <c r="X244" s="511"/>
      <c r="Y244" s="432">
        <v>100</v>
      </c>
      <c r="Z244" s="432"/>
      <c r="AA244" s="316"/>
      <c r="AB244" s="512">
        <f>+AB240+AB241</f>
        <v>42000000000</v>
      </c>
      <c r="AC244" s="512"/>
      <c r="AD244" s="512"/>
      <c r="AE244" s="512"/>
      <c r="AF244" s="512"/>
      <c r="AG244" s="512"/>
      <c r="AH244" s="432">
        <v>100</v>
      </c>
      <c r="AI244" s="432"/>
      <c r="AJ244" s="219"/>
      <c r="AM244" s="186"/>
      <c r="AN244" s="186"/>
      <c r="AO244" s="186"/>
      <c r="AP244" s="186"/>
      <c r="AQ244" s="186"/>
      <c r="AR244" s="186"/>
      <c r="AS244" s="186"/>
      <c r="AT244" s="186"/>
      <c r="AU244" s="186"/>
      <c r="AV244" s="186"/>
      <c r="AW244" s="186"/>
      <c r="AX244" s="186"/>
      <c r="AY244" s="186"/>
      <c r="AZ244" s="186"/>
      <c r="BA244" s="186"/>
      <c r="BB244" s="186"/>
      <c r="BC244" s="186"/>
      <c r="BD244" s="186"/>
      <c r="BG244" s="205"/>
      <c r="BH244" s="205"/>
      <c r="BI244" s="205"/>
      <c r="BJ244" s="205"/>
      <c r="BK244" s="205"/>
      <c r="BL244" s="205"/>
      <c r="BN244" s="205"/>
      <c r="BO244" s="205"/>
      <c r="BP244" s="205"/>
      <c r="BQ244" s="205"/>
      <c r="BR244" s="205"/>
      <c r="BS244" s="205"/>
      <c r="BT244" s="205"/>
      <c r="BU244" s="206"/>
    </row>
    <row r="245" spans="3:72" ht="15" customHeight="1" hidden="1">
      <c r="C245" s="252"/>
      <c r="D245" s="227"/>
      <c r="E245" s="227"/>
      <c r="F245" s="227"/>
      <c r="G245" s="227"/>
      <c r="H245" s="510"/>
      <c r="I245" s="510"/>
      <c r="J245" s="510"/>
      <c r="K245" s="510"/>
      <c r="L245" s="510"/>
      <c r="M245" s="505"/>
      <c r="N245" s="505"/>
      <c r="O245" s="505"/>
      <c r="P245" s="505"/>
      <c r="Q245" s="505"/>
      <c r="R245" s="505"/>
      <c r="S245" s="505"/>
      <c r="T245" s="505"/>
      <c r="U245" s="505"/>
      <c r="V245" s="510"/>
      <c r="W245" s="510"/>
      <c r="X245" s="510"/>
      <c r="Y245" s="510"/>
      <c r="Z245" s="510"/>
      <c r="AA245" s="505"/>
      <c r="AB245" s="505"/>
      <c r="AC245" s="505"/>
      <c r="AD245" s="505"/>
      <c r="AE245" s="506"/>
      <c r="AF245" s="506"/>
      <c r="AG245" s="506"/>
      <c r="AH245" s="506"/>
      <c r="AI245" s="506"/>
      <c r="AJ245" s="219"/>
      <c r="AM245" s="217" t="s">
        <v>280</v>
      </c>
      <c r="AN245" s="217"/>
      <c r="AO245" s="217"/>
      <c r="AP245" s="217"/>
      <c r="AQ245" s="217"/>
      <c r="AR245" s="217"/>
      <c r="AS245" s="217"/>
      <c r="AT245" s="217"/>
      <c r="AU245" s="217"/>
      <c r="AV245" s="217"/>
      <c r="AW245" s="217"/>
      <c r="AX245" s="217"/>
      <c r="AY245" s="217"/>
      <c r="AZ245" s="217"/>
      <c r="BA245" s="217"/>
      <c r="BB245" s="217"/>
      <c r="BC245" s="217"/>
      <c r="BD245" s="217"/>
      <c r="BE245" s="217"/>
      <c r="BF245" s="217"/>
      <c r="BG245" s="217"/>
      <c r="BH245" s="217"/>
      <c r="BI245" s="217"/>
      <c r="BJ245" s="217"/>
      <c r="BK245" s="217"/>
      <c r="BL245" s="217"/>
      <c r="BN245" s="200"/>
      <c r="BO245" s="200"/>
      <c r="BP245" s="200"/>
      <c r="BQ245" s="200"/>
      <c r="BR245" s="200"/>
      <c r="BS245" s="200"/>
      <c r="BT245" s="200"/>
    </row>
    <row r="246" spans="3:72" ht="15" customHeight="1" hidden="1">
      <c r="C246" s="320" t="s">
        <v>281</v>
      </c>
      <c r="D246" s="227"/>
      <c r="E246" s="227"/>
      <c r="F246" s="227"/>
      <c r="G246" s="227"/>
      <c r="H246" s="317"/>
      <c r="I246" s="317"/>
      <c r="J246" s="317"/>
      <c r="K246" s="317"/>
      <c r="L246" s="317"/>
      <c r="M246" s="318"/>
      <c r="N246" s="318"/>
      <c r="O246" s="318"/>
      <c r="P246" s="318"/>
      <c r="Q246" s="318"/>
      <c r="R246" s="318"/>
      <c r="S246" s="318"/>
      <c r="T246" s="318"/>
      <c r="U246" s="318"/>
      <c r="V246" s="317"/>
      <c r="W246" s="317"/>
      <c r="X246" s="317"/>
      <c r="Y246" s="317"/>
      <c r="Z246" s="317"/>
      <c r="AA246" s="318"/>
      <c r="AB246" s="318"/>
      <c r="AC246" s="318"/>
      <c r="AD246" s="318"/>
      <c r="AE246" s="319"/>
      <c r="AF246" s="319"/>
      <c r="AG246" s="319"/>
      <c r="AH246" s="319"/>
      <c r="AI246" s="319"/>
      <c r="AJ246" s="219"/>
      <c r="AM246" s="217" t="s">
        <v>282</v>
      </c>
      <c r="AN246" s="217"/>
      <c r="AO246" s="217"/>
      <c r="AP246" s="217"/>
      <c r="AQ246" s="217"/>
      <c r="AR246" s="217"/>
      <c r="AS246" s="217"/>
      <c r="AT246" s="217"/>
      <c r="AU246" s="217"/>
      <c r="AV246" s="217"/>
      <c r="AW246" s="217"/>
      <c r="AX246" s="217"/>
      <c r="AY246" s="217"/>
      <c r="AZ246" s="217"/>
      <c r="BA246" s="217"/>
      <c r="BB246" s="217"/>
      <c r="BC246" s="217"/>
      <c r="BD246" s="217"/>
      <c r="BE246" s="217"/>
      <c r="BF246" s="217"/>
      <c r="BG246" s="217"/>
      <c r="BH246" s="217"/>
      <c r="BI246" s="217"/>
      <c r="BJ246" s="217"/>
      <c r="BK246" s="217"/>
      <c r="BL246" s="217"/>
      <c r="BN246" s="200"/>
      <c r="BO246" s="200"/>
      <c r="BP246" s="200"/>
      <c r="BQ246" s="200"/>
      <c r="BR246" s="200"/>
      <c r="BS246" s="200"/>
      <c r="BT246" s="200"/>
    </row>
    <row r="247" spans="3:72" ht="1.5" customHeight="1" hidden="1">
      <c r="C247" s="320" t="s">
        <v>283</v>
      </c>
      <c r="D247" s="227"/>
      <c r="E247" s="227"/>
      <c r="F247" s="227"/>
      <c r="G247" s="227"/>
      <c r="H247" s="317"/>
      <c r="I247" s="317"/>
      <c r="J247" s="317"/>
      <c r="K247" s="317"/>
      <c r="L247" s="317"/>
      <c r="M247" s="318"/>
      <c r="N247" s="318"/>
      <c r="O247" s="318"/>
      <c r="P247" s="318"/>
      <c r="Q247" s="318"/>
      <c r="R247" s="318"/>
      <c r="S247" s="318"/>
      <c r="T247" s="318"/>
      <c r="U247" s="318"/>
      <c r="V247" s="317"/>
      <c r="W247" s="317"/>
      <c r="X247" s="317"/>
      <c r="Y247" s="317"/>
      <c r="Z247" s="317"/>
      <c r="AA247" s="318"/>
      <c r="AB247" s="318"/>
      <c r="AC247" s="318"/>
      <c r="AD247" s="318"/>
      <c r="AE247" s="319"/>
      <c r="AF247" s="319"/>
      <c r="AG247" s="319"/>
      <c r="AH247" s="319"/>
      <c r="AI247" s="319"/>
      <c r="AJ247" s="219"/>
      <c r="AM247" s="217"/>
      <c r="AN247" s="217"/>
      <c r="AO247" s="217"/>
      <c r="AP247" s="217"/>
      <c r="AQ247" s="217"/>
      <c r="AR247" s="217"/>
      <c r="AS247" s="217"/>
      <c r="AT247" s="217"/>
      <c r="AU247" s="217"/>
      <c r="AV247" s="217"/>
      <c r="AW247" s="217"/>
      <c r="AX247" s="217"/>
      <c r="AY247" s="217"/>
      <c r="AZ247" s="217"/>
      <c r="BA247" s="217"/>
      <c r="BB247" s="217"/>
      <c r="BC247" s="217"/>
      <c r="BD247" s="217"/>
      <c r="BE247" s="217"/>
      <c r="BF247" s="217"/>
      <c r="BG247" s="217"/>
      <c r="BH247" s="217"/>
      <c r="BI247" s="217"/>
      <c r="BJ247" s="217"/>
      <c r="BK247" s="217"/>
      <c r="BL247" s="217"/>
      <c r="BN247" s="200"/>
      <c r="BO247" s="200"/>
      <c r="BP247" s="200"/>
      <c r="BQ247" s="200"/>
      <c r="BR247" s="200"/>
      <c r="BS247" s="200"/>
      <c r="BT247" s="200"/>
    </row>
    <row r="248" spans="3:72" ht="39.75" customHeight="1" hidden="1">
      <c r="C248" s="252"/>
      <c r="D248" s="227"/>
      <c r="E248" s="227"/>
      <c r="F248" s="227"/>
      <c r="G248" s="227"/>
      <c r="H248" s="317"/>
      <c r="I248" s="317"/>
      <c r="J248" s="317"/>
      <c r="K248" s="317"/>
      <c r="L248" s="317"/>
      <c r="M248" s="318"/>
      <c r="N248" s="318"/>
      <c r="O248" s="318"/>
      <c r="P248" s="318"/>
      <c r="Q248" s="318"/>
      <c r="R248" s="318"/>
      <c r="S248" s="318"/>
      <c r="T248" s="318"/>
      <c r="U248" s="318"/>
      <c r="V248" s="317"/>
      <c r="W248" s="317"/>
      <c r="X248" s="317"/>
      <c r="Y248" s="317"/>
      <c r="Z248" s="317"/>
      <c r="AA248" s="318"/>
      <c r="AB248" s="318"/>
      <c r="AC248" s="318"/>
      <c r="AD248" s="318"/>
      <c r="AE248" s="319"/>
      <c r="AF248" s="319"/>
      <c r="AG248" s="319"/>
      <c r="AH248" s="319"/>
      <c r="AI248" s="319"/>
      <c r="AJ248" s="219"/>
      <c r="AM248" s="217"/>
      <c r="AN248" s="217"/>
      <c r="AO248" s="217"/>
      <c r="AP248" s="217"/>
      <c r="AQ248" s="217"/>
      <c r="AR248" s="217"/>
      <c r="AS248" s="217"/>
      <c r="AT248" s="217"/>
      <c r="AU248" s="217"/>
      <c r="AV248" s="217"/>
      <c r="AW248" s="217"/>
      <c r="AX248" s="217"/>
      <c r="AY248" s="217"/>
      <c r="AZ248" s="217"/>
      <c r="BA248" s="217"/>
      <c r="BB248" s="217"/>
      <c r="BC248" s="217"/>
      <c r="BD248" s="217"/>
      <c r="BE248" s="217"/>
      <c r="BF248" s="217"/>
      <c r="BG248" s="217"/>
      <c r="BH248" s="217"/>
      <c r="BI248" s="217"/>
      <c r="BJ248" s="217"/>
      <c r="BK248" s="217"/>
      <c r="BL248" s="217"/>
      <c r="BN248" s="200"/>
      <c r="BO248" s="200"/>
      <c r="BP248" s="200"/>
      <c r="BQ248" s="200"/>
      <c r="BR248" s="200"/>
      <c r="BS248" s="200"/>
      <c r="BT248" s="200"/>
    </row>
    <row r="249" spans="3:73" ht="39.75" customHeight="1" hidden="1">
      <c r="C249" s="307" t="s">
        <v>284</v>
      </c>
      <c r="BU249" s="514"/>
    </row>
    <row r="250" spans="3:73" ht="1.5" customHeight="1" hidden="1">
      <c r="C250" s="217"/>
      <c r="D250" s="217"/>
      <c r="E250" s="217"/>
      <c r="F250" s="217"/>
      <c r="G250" s="217"/>
      <c r="H250" s="217"/>
      <c r="I250" s="217"/>
      <c r="J250" s="217"/>
      <c r="K250" s="217"/>
      <c r="L250" s="217"/>
      <c r="M250" s="217"/>
      <c r="N250" s="217"/>
      <c r="O250" s="217"/>
      <c r="P250" s="217"/>
      <c r="Q250" s="217"/>
      <c r="R250" s="217"/>
      <c r="S250" s="217"/>
      <c r="T250" s="217"/>
      <c r="U250" s="217"/>
      <c r="V250" s="217"/>
      <c r="W250" s="515" t="s">
        <v>285</v>
      </c>
      <c r="X250" s="516"/>
      <c r="Y250" s="516"/>
      <c r="Z250" s="516"/>
      <c r="AA250" s="516"/>
      <c r="AB250" s="516"/>
      <c r="AC250" s="488" t="s">
        <v>286</v>
      </c>
      <c r="AD250" s="488"/>
      <c r="AE250" s="488"/>
      <c r="AF250" s="488"/>
      <c r="AG250" s="488"/>
      <c r="AH250" s="488"/>
      <c r="BU250" s="514"/>
    </row>
    <row r="251" spans="3:73" ht="39.75" customHeight="1" hidden="1">
      <c r="C251" s="66" t="s">
        <v>252</v>
      </c>
      <c r="D251" s="186"/>
      <c r="E251" s="186"/>
      <c r="F251" s="186"/>
      <c r="G251" s="186"/>
      <c r="H251" s="186"/>
      <c r="I251" s="186"/>
      <c r="J251" s="186"/>
      <c r="K251" s="186"/>
      <c r="L251" s="186"/>
      <c r="M251" s="186"/>
      <c r="N251" s="186"/>
      <c r="O251" s="186"/>
      <c r="P251" s="186"/>
      <c r="Q251" s="186"/>
      <c r="R251" s="186"/>
      <c r="S251" s="186"/>
      <c r="T251" s="186"/>
      <c r="W251" s="517"/>
      <c r="X251" s="517"/>
      <c r="Y251" s="517"/>
      <c r="Z251" s="517"/>
      <c r="AA251" s="517"/>
      <c r="AB251" s="517"/>
      <c r="AC251" s="199"/>
      <c r="AD251" s="199"/>
      <c r="AE251" s="199"/>
      <c r="AF251" s="199"/>
      <c r="AG251" s="199"/>
      <c r="AH251" s="199"/>
      <c r="BU251" s="514"/>
    </row>
    <row r="252" spans="3:35" ht="6.75" customHeight="1" hidden="1">
      <c r="C252" s="296" t="s">
        <v>287</v>
      </c>
      <c r="D252" s="186"/>
      <c r="E252" s="186"/>
      <c r="F252" s="186"/>
      <c r="G252" s="186"/>
      <c r="H252" s="186"/>
      <c r="I252" s="186"/>
      <c r="J252" s="186"/>
      <c r="K252" s="186"/>
      <c r="L252" s="186"/>
      <c r="M252" s="186"/>
      <c r="N252" s="186"/>
      <c r="O252" s="186"/>
      <c r="P252" s="186"/>
      <c r="Q252" s="186"/>
      <c r="R252" s="186"/>
      <c r="S252" s="186"/>
      <c r="T252" s="186"/>
      <c r="W252" s="513">
        <v>7500000000</v>
      </c>
      <c r="X252" s="513"/>
      <c r="Y252" s="513"/>
      <c r="Z252" s="513"/>
      <c r="AA252" s="513"/>
      <c r="AB252" s="513"/>
      <c r="AC252" s="509">
        <f>R244</f>
        <v>42000000000</v>
      </c>
      <c r="AD252" s="509"/>
      <c r="AE252" s="509"/>
      <c r="AF252" s="509"/>
      <c r="AG252" s="509"/>
      <c r="AH252" s="509"/>
      <c r="AI252" s="509"/>
    </row>
    <row r="253" spans="3:73" ht="15" customHeight="1" hidden="1">
      <c r="C253" s="296" t="s">
        <v>288</v>
      </c>
      <c r="D253" s="186"/>
      <c r="E253" s="186"/>
      <c r="F253" s="186"/>
      <c r="G253" s="186"/>
      <c r="H253" s="186"/>
      <c r="I253" s="186"/>
      <c r="J253" s="186"/>
      <c r="K253" s="186"/>
      <c r="L253" s="186"/>
      <c r="M253" s="186"/>
      <c r="N253" s="186"/>
      <c r="O253" s="186"/>
      <c r="P253" s="186"/>
      <c r="Q253" s="186"/>
      <c r="R253" s="186"/>
      <c r="S253" s="186"/>
      <c r="T253" s="186"/>
      <c r="W253" s="513">
        <v>0</v>
      </c>
      <c r="X253" s="513"/>
      <c r="Y253" s="513"/>
      <c r="Z253" s="513"/>
      <c r="AA253" s="513"/>
      <c r="AB253" s="513"/>
      <c r="AC253" s="509">
        <v>0</v>
      </c>
      <c r="AD253" s="509"/>
      <c r="AE253" s="509"/>
      <c r="AF253" s="509"/>
      <c r="AG253" s="509"/>
      <c r="AH253" s="509"/>
      <c r="AI253" s="509"/>
      <c r="AM253" s="187" t="s">
        <v>289</v>
      </c>
      <c r="BU253" s="239">
        <f>X253-AB253</f>
        <v>0</v>
      </c>
    </row>
    <row r="254" spans="3:35" ht="15" customHeight="1" hidden="1">
      <c r="C254" s="296" t="s">
        <v>290</v>
      </c>
      <c r="D254" s="186"/>
      <c r="E254" s="186"/>
      <c r="F254" s="186"/>
      <c r="G254" s="186"/>
      <c r="H254" s="186"/>
      <c r="I254" s="186"/>
      <c r="J254" s="186"/>
      <c r="K254" s="186"/>
      <c r="L254" s="186"/>
      <c r="M254" s="186"/>
      <c r="N254" s="186"/>
      <c r="O254" s="186"/>
      <c r="P254" s="186"/>
      <c r="Q254" s="186"/>
      <c r="R254" s="186"/>
      <c r="S254" s="186"/>
      <c r="T254" s="186"/>
      <c r="W254" s="513">
        <v>0</v>
      </c>
      <c r="X254" s="513"/>
      <c r="Y254" s="513"/>
      <c r="Z254" s="513"/>
      <c r="AA254" s="513"/>
      <c r="AB254" s="513"/>
      <c r="AC254" s="509">
        <v>0</v>
      </c>
      <c r="AD254" s="509"/>
      <c r="AE254" s="509"/>
      <c r="AF254" s="509"/>
      <c r="AG254" s="509"/>
      <c r="AH254" s="509"/>
      <c r="AI254" s="509"/>
    </row>
    <row r="255" spans="3:73" ht="15" customHeight="1" hidden="1">
      <c r="C255" s="290" t="s">
        <v>291</v>
      </c>
      <c r="W255" s="513">
        <f>W252+W253-W254</f>
        <v>7500000000</v>
      </c>
      <c r="X255" s="513"/>
      <c r="Y255" s="513"/>
      <c r="Z255" s="513"/>
      <c r="AA255" s="513"/>
      <c r="AB255" s="513"/>
      <c r="AC255" s="509">
        <f>AC252+AC253-AC254</f>
        <v>42000000000</v>
      </c>
      <c r="AD255" s="509"/>
      <c r="AE255" s="509"/>
      <c r="AF255" s="509"/>
      <c r="AG255" s="509"/>
      <c r="AH255" s="509"/>
      <c r="AI255" s="509"/>
      <c r="AM255" s="186"/>
      <c r="AN255" s="186"/>
      <c r="AO255" s="186"/>
      <c r="AP255" s="186"/>
      <c r="AQ255" s="186"/>
      <c r="AR255" s="186"/>
      <c r="AS255" s="186"/>
      <c r="AT255" s="186"/>
      <c r="AU255" s="186"/>
      <c r="AV255" s="186"/>
      <c r="AW255" s="186"/>
      <c r="AX255" s="186"/>
      <c r="AY255" s="186"/>
      <c r="AZ255" s="186"/>
      <c r="BA255" s="186"/>
      <c r="BB255" s="186"/>
      <c r="BC255" s="186"/>
      <c r="BD255" s="186"/>
      <c r="BG255" s="205"/>
      <c r="BH255" s="205"/>
      <c r="BI255" s="205"/>
      <c r="BJ255" s="205"/>
      <c r="BK255" s="205"/>
      <c r="BL255" s="205"/>
      <c r="BN255" s="205"/>
      <c r="BO255" s="205"/>
      <c r="BP255" s="205"/>
      <c r="BQ255" s="205"/>
      <c r="BR255" s="205"/>
      <c r="BS255" s="205"/>
      <c r="BT255" s="205"/>
      <c r="BU255" s="206"/>
    </row>
    <row r="256" spans="3:73" ht="15" customHeight="1" hidden="1">
      <c r="C256" s="321" t="s">
        <v>292</v>
      </c>
      <c r="W256" s="199"/>
      <c r="X256" s="199"/>
      <c r="Y256" s="199"/>
      <c r="Z256" s="199"/>
      <c r="AA256" s="199"/>
      <c r="AB256" s="199"/>
      <c r="AC256" s="199"/>
      <c r="AD256" s="199"/>
      <c r="AE256" s="199"/>
      <c r="AF256" s="199"/>
      <c r="AG256" s="199"/>
      <c r="AH256" s="199"/>
      <c r="AI256" s="199"/>
      <c r="AM256" s="186"/>
      <c r="AN256" s="186"/>
      <c r="AO256" s="186"/>
      <c r="AP256" s="186"/>
      <c r="AQ256" s="186"/>
      <c r="AR256" s="186"/>
      <c r="AS256" s="186"/>
      <c r="AT256" s="186"/>
      <c r="AU256" s="186"/>
      <c r="AV256" s="186"/>
      <c r="AW256" s="186"/>
      <c r="AX256" s="186"/>
      <c r="AY256" s="186"/>
      <c r="AZ256" s="186"/>
      <c r="BA256" s="186"/>
      <c r="BB256" s="186"/>
      <c r="BC256" s="186"/>
      <c r="BD256" s="186"/>
      <c r="BG256" s="205"/>
      <c r="BH256" s="205"/>
      <c r="BI256" s="205"/>
      <c r="BJ256" s="205"/>
      <c r="BK256" s="205"/>
      <c r="BL256" s="205"/>
      <c r="BN256" s="205"/>
      <c r="BO256" s="205"/>
      <c r="BP256" s="205"/>
      <c r="BQ256" s="205"/>
      <c r="BR256" s="205"/>
      <c r="BS256" s="205"/>
      <c r="BT256" s="205"/>
      <c r="BU256" s="206"/>
    </row>
    <row r="257" spans="3:73" ht="15" customHeight="1" hidden="1">
      <c r="C257" s="321" t="s">
        <v>293</v>
      </c>
      <c r="W257" s="199"/>
      <c r="X257" s="199"/>
      <c r="Y257" s="199"/>
      <c r="Z257" s="199"/>
      <c r="AA257" s="199"/>
      <c r="AB257" s="199"/>
      <c r="AC257" s="199"/>
      <c r="AD257" s="199"/>
      <c r="AE257" s="199"/>
      <c r="AF257" s="199"/>
      <c r="AG257" s="199"/>
      <c r="AH257" s="199"/>
      <c r="AI257" s="199"/>
      <c r="AM257" s="186"/>
      <c r="AN257" s="186"/>
      <c r="AO257" s="186"/>
      <c r="AP257" s="186"/>
      <c r="AQ257" s="186"/>
      <c r="AR257" s="186"/>
      <c r="AS257" s="186"/>
      <c r="AT257" s="186"/>
      <c r="AU257" s="186"/>
      <c r="AV257" s="186"/>
      <c r="AW257" s="186"/>
      <c r="AX257" s="186"/>
      <c r="AY257" s="186"/>
      <c r="AZ257" s="186"/>
      <c r="BA257" s="186"/>
      <c r="BB257" s="186"/>
      <c r="BC257" s="186"/>
      <c r="BD257" s="186"/>
      <c r="BG257" s="205"/>
      <c r="BH257" s="205"/>
      <c r="BI257" s="205"/>
      <c r="BJ257" s="205"/>
      <c r="BK257" s="205"/>
      <c r="BL257" s="205"/>
      <c r="BN257" s="205"/>
      <c r="BO257" s="205"/>
      <c r="BP257" s="205"/>
      <c r="BQ257" s="205"/>
      <c r="BR257" s="205"/>
      <c r="BS257" s="205"/>
      <c r="BT257" s="205"/>
      <c r="BU257" s="206"/>
    </row>
    <row r="258" spans="3:73" ht="15" customHeight="1" hidden="1">
      <c r="C258" s="33" t="s">
        <v>294</v>
      </c>
      <c r="W258" s="199"/>
      <c r="X258" s="199"/>
      <c r="Y258" s="199"/>
      <c r="Z258" s="199"/>
      <c r="AA258" s="199"/>
      <c r="AB258" s="199"/>
      <c r="AC258" s="199"/>
      <c r="AD258" s="199"/>
      <c r="AE258" s="199"/>
      <c r="AF258" s="199"/>
      <c r="AG258" s="199"/>
      <c r="AH258" s="199"/>
      <c r="AI258" s="199"/>
      <c r="AM258" s="186"/>
      <c r="AN258" s="186"/>
      <c r="AO258" s="186"/>
      <c r="AP258" s="186"/>
      <c r="AQ258" s="186"/>
      <c r="AR258" s="186"/>
      <c r="AS258" s="186"/>
      <c r="AT258" s="186"/>
      <c r="AU258" s="186"/>
      <c r="AV258" s="186"/>
      <c r="AW258" s="186"/>
      <c r="AX258" s="186"/>
      <c r="AY258" s="186"/>
      <c r="AZ258" s="186"/>
      <c r="BA258" s="186"/>
      <c r="BB258" s="186"/>
      <c r="BC258" s="186"/>
      <c r="BD258" s="186"/>
      <c r="BG258" s="205"/>
      <c r="BH258" s="205"/>
      <c r="BI258" s="205"/>
      <c r="BJ258" s="205"/>
      <c r="BK258" s="205"/>
      <c r="BL258" s="205"/>
      <c r="BN258" s="205"/>
      <c r="BO258" s="205"/>
      <c r="BP258" s="205"/>
      <c r="BQ258" s="205"/>
      <c r="BR258" s="205"/>
      <c r="BS258" s="205"/>
      <c r="BT258" s="205"/>
      <c r="BU258" s="206"/>
    </row>
    <row r="259" spans="3:73" ht="15" customHeight="1" hidden="1">
      <c r="C259" s="321" t="s">
        <v>295</v>
      </c>
      <c r="W259" s="199"/>
      <c r="X259" s="199"/>
      <c r="Y259" s="199"/>
      <c r="Z259" s="199"/>
      <c r="AA259" s="199"/>
      <c r="AB259" s="199"/>
      <c r="AC259" s="199"/>
      <c r="AD259" s="199"/>
      <c r="AE259" s="199"/>
      <c r="AF259" s="199"/>
      <c r="AG259" s="199"/>
      <c r="AH259" s="199"/>
      <c r="AI259" s="199"/>
      <c r="AM259" s="186"/>
      <c r="AN259" s="186"/>
      <c r="AO259" s="186"/>
      <c r="AP259" s="186"/>
      <c r="AQ259" s="186"/>
      <c r="AR259" s="186"/>
      <c r="AS259" s="186"/>
      <c r="AT259" s="186"/>
      <c r="AU259" s="186"/>
      <c r="AV259" s="186"/>
      <c r="AW259" s="186"/>
      <c r="AX259" s="186"/>
      <c r="AY259" s="186"/>
      <c r="AZ259" s="186"/>
      <c r="BA259" s="186"/>
      <c r="BB259" s="186"/>
      <c r="BC259" s="186"/>
      <c r="BD259" s="186"/>
      <c r="BG259" s="205"/>
      <c r="BH259" s="205"/>
      <c r="BI259" s="205"/>
      <c r="BJ259" s="205"/>
      <c r="BK259" s="205"/>
      <c r="BL259" s="205"/>
      <c r="BN259" s="205"/>
      <c r="BO259" s="205"/>
      <c r="BP259" s="205"/>
      <c r="BQ259" s="205"/>
      <c r="BR259" s="205"/>
      <c r="BS259" s="205"/>
      <c r="BT259" s="205"/>
      <c r="BU259" s="206"/>
    </row>
    <row r="260" spans="3:73" ht="15" customHeight="1" hidden="1">
      <c r="C260" s="321" t="s">
        <v>296</v>
      </c>
      <c r="W260" s="199"/>
      <c r="X260" s="199"/>
      <c r="Y260" s="199"/>
      <c r="Z260" s="199"/>
      <c r="AA260" s="199"/>
      <c r="AB260" s="199"/>
      <c r="AC260" s="199"/>
      <c r="AD260" s="199"/>
      <c r="AE260" s="199"/>
      <c r="AF260" s="199"/>
      <c r="AG260" s="199"/>
      <c r="AH260" s="199"/>
      <c r="AI260" s="199"/>
      <c r="AM260" s="186"/>
      <c r="AN260" s="186"/>
      <c r="AO260" s="186"/>
      <c r="AP260" s="186"/>
      <c r="AQ260" s="186"/>
      <c r="AR260" s="186"/>
      <c r="AS260" s="186"/>
      <c r="AT260" s="186"/>
      <c r="AU260" s="186"/>
      <c r="AV260" s="186"/>
      <c r="AW260" s="186"/>
      <c r="AX260" s="186"/>
      <c r="AY260" s="186"/>
      <c r="AZ260" s="186"/>
      <c r="BA260" s="186"/>
      <c r="BB260" s="186"/>
      <c r="BC260" s="186"/>
      <c r="BD260" s="186"/>
      <c r="BG260" s="205"/>
      <c r="BH260" s="205"/>
      <c r="BI260" s="205"/>
      <c r="BJ260" s="205"/>
      <c r="BK260" s="205"/>
      <c r="BL260" s="205"/>
      <c r="BN260" s="205"/>
      <c r="BO260" s="205"/>
      <c r="BP260" s="205"/>
      <c r="BQ260" s="205"/>
      <c r="BR260" s="205"/>
      <c r="BS260" s="205"/>
      <c r="BT260" s="205"/>
      <c r="BU260" s="206"/>
    </row>
    <row r="261" spans="3:73" ht="15" customHeight="1" hidden="1">
      <c r="C261" s="33" t="s">
        <v>297</v>
      </c>
      <c r="W261" s="199"/>
      <c r="X261" s="199"/>
      <c r="Y261" s="199"/>
      <c r="Z261" s="199"/>
      <c r="AA261" s="199"/>
      <c r="AB261" s="199"/>
      <c r="AC261" s="199"/>
      <c r="AD261" s="199"/>
      <c r="AE261" s="199"/>
      <c r="AF261" s="199"/>
      <c r="AG261" s="199"/>
      <c r="AH261" s="199"/>
      <c r="AI261" s="199"/>
      <c r="AM261" s="186"/>
      <c r="AN261" s="186"/>
      <c r="AO261" s="186"/>
      <c r="AP261" s="186"/>
      <c r="AQ261" s="186"/>
      <c r="AR261" s="186"/>
      <c r="AS261" s="186"/>
      <c r="AT261" s="186"/>
      <c r="AU261" s="186"/>
      <c r="AV261" s="186"/>
      <c r="AW261" s="186"/>
      <c r="AX261" s="186"/>
      <c r="AY261" s="186"/>
      <c r="AZ261" s="186"/>
      <c r="BA261" s="186"/>
      <c r="BB261" s="186"/>
      <c r="BC261" s="186"/>
      <c r="BD261" s="186"/>
      <c r="BG261" s="205"/>
      <c r="BH261" s="205"/>
      <c r="BI261" s="205"/>
      <c r="BJ261" s="205"/>
      <c r="BK261" s="205"/>
      <c r="BL261" s="205"/>
      <c r="BN261" s="205"/>
      <c r="BO261" s="205"/>
      <c r="BP261" s="205"/>
      <c r="BQ261" s="205"/>
      <c r="BR261" s="205"/>
      <c r="BS261" s="205"/>
      <c r="BT261" s="205"/>
      <c r="BU261" s="206"/>
    </row>
    <row r="262" spans="3:73" ht="15" customHeight="1" hidden="1">
      <c r="C262" s="33" t="s">
        <v>298</v>
      </c>
      <c r="W262" s="199"/>
      <c r="X262" s="199"/>
      <c r="Y262" s="199"/>
      <c r="Z262" s="199"/>
      <c r="AA262" s="199"/>
      <c r="AB262" s="199"/>
      <c r="AC262" s="199"/>
      <c r="AD262" s="199"/>
      <c r="AE262" s="199"/>
      <c r="AF262" s="199"/>
      <c r="AG262" s="199"/>
      <c r="AH262" s="199"/>
      <c r="AI262" s="199"/>
      <c r="AM262" s="186"/>
      <c r="AN262" s="186"/>
      <c r="AO262" s="186"/>
      <c r="AP262" s="186"/>
      <c r="AQ262" s="186"/>
      <c r="AR262" s="186"/>
      <c r="AS262" s="186"/>
      <c r="AT262" s="186"/>
      <c r="AU262" s="186"/>
      <c r="AV262" s="186"/>
      <c r="AW262" s="186"/>
      <c r="AX262" s="186"/>
      <c r="AY262" s="186"/>
      <c r="AZ262" s="186"/>
      <c r="BA262" s="186"/>
      <c r="BB262" s="186"/>
      <c r="BC262" s="186"/>
      <c r="BD262" s="186"/>
      <c r="BG262" s="205"/>
      <c r="BH262" s="205"/>
      <c r="BI262" s="205"/>
      <c r="BJ262" s="205"/>
      <c r="BK262" s="205"/>
      <c r="BL262" s="205"/>
      <c r="BN262" s="205"/>
      <c r="BO262" s="205"/>
      <c r="BP262" s="205"/>
      <c r="BQ262" s="205"/>
      <c r="BR262" s="205"/>
      <c r="BS262" s="205"/>
      <c r="BT262" s="205"/>
      <c r="BU262" s="206"/>
    </row>
    <row r="263" spans="3:73" ht="15" customHeight="1" hidden="1">
      <c r="C263" s="321"/>
      <c r="W263" s="199"/>
      <c r="X263" s="199"/>
      <c r="Y263" s="199"/>
      <c r="Z263" s="199"/>
      <c r="AA263" s="199"/>
      <c r="AB263" s="199"/>
      <c r="AC263" s="199"/>
      <c r="AD263" s="199"/>
      <c r="AE263" s="199"/>
      <c r="AF263" s="199"/>
      <c r="AG263" s="199"/>
      <c r="AH263" s="199"/>
      <c r="AI263" s="199"/>
      <c r="AM263" s="186"/>
      <c r="AN263" s="186"/>
      <c r="AO263" s="186"/>
      <c r="AP263" s="186"/>
      <c r="AQ263" s="186"/>
      <c r="AR263" s="186"/>
      <c r="AS263" s="186"/>
      <c r="AT263" s="186"/>
      <c r="AU263" s="186"/>
      <c r="AV263" s="186"/>
      <c r="AW263" s="186"/>
      <c r="AX263" s="186"/>
      <c r="AY263" s="186"/>
      <c r="AZ263" s="186"/>
      <c r="BA263" s="186"/>
      <c r="BB263" s="186"/>
      <c r="BC263" s="186"/>
      <c r="BD263" s="186"/>
      <c r="BG263" s="205"/>
      <c r="BH263" s="205"/>
      <c r="BI263" s="205"/>
      <c r="BJ263" s="205"/>
      <c r="BK263" s="205"/>
      <c r="BL263" s="205"/>
      <c r="BN263" s="205"/>
      <c r="BO263" s="205"/>
      <c r="BP263" s="205"/>
      <c r="BQ263" s="205"/>
      <c r="BR263" s="205"/>
      <c r="BS263" s="205"/>
      <c r="BT263" s="205"/>
      <c r="BU263" s="206"/>
    </row>
    <row r="264" spans="3:73" ht="15" customHeight="1" thickTop="1">
      <c r="C264" s="321"/>
      <c r="W264" s="199"/>
      <c r="X264" s="199"/>
      <c r="Y264" s="199"/>
      <c r="Z264" s="199"/>
      <c r="AA264" s="199"/>
      <c r="AB264" s="199"/>
      <c r="AC264" s="199"/>
      <c r="AD264" s="199"/>
      <c r="AE264" s="199"/>
      <c r="AF264" s="199"/>
      <c r="AG264" s="199"/>
      <c r="AH264" s="199"/>
      <c r="AI264" s="199"/>
      <c r="AM264" s="186"/>
      <c r="AN264" s="186"/>
      <c r="AO264" s="186"/>
      <c r="AP264" s="186"/>
      <c r="AQ264" s="186"/>
      <c r="AR264" s="186"/>
      <c r="AS264" s="186"/>
      <c r="AT264" s="186"/>
      <c r="AU264" s="186"/>
      <c r="AV264" s="186"/>
      <c r="AW264" s="186"/>
      <c r="AX264" s="186"/>
      <c r="AY264" s="186"/>
      <c r="AZ264" s="186"/>
      <c r="BA264" s="186"/>
      <c r="BB264" s="186"/>
      <c r="BC264" s="186"/>
      <c r="BD264" s="186"/>
      <c r="BG264" s="205"/>
      <c r="BH264" s="205"/>
      <c r="BI264" s="205"/>
      <c r="BJ264" s="205"/>
      <c r="BK264" s="205"/>
      <c r="BL264" s="205"/>
      <c r="BN264" s="205"/>
      <c r="BO264" s="205"/>
      <c r="BP264" s="205"/>
      <c r="BQ264" s="205"/>
      <c r="BR264" s="205"/>
      <c r="BS264" s="205"/>
      <c r="BT264" s="205"/>
      <c r="BU264" s="206"/>
    </row>
    <row r="265" spans="3:73" ht="24" customHeight="1">
      <c r="C265" s="307" t="s">
        <v>299</v>
      </c>
      <c r="W265" s="201"/>
      <c r="X265" s="201"/>
      <c r="Y265" s="201"/>
      <c r="Z265" s="201"/>
      <c r="AA265" s="201"/>
      <c r="AB265" s="201"/>
      <c r="AC265" s="201"/>
      <c r="AD265" s="201"/>
      <c r="AE265" s="201"/>
      <c r="AF265" s="201"/>
      <c r="AG265" s="201"/>
      <c r="AH265" s="201"/>
      <c r="AI265" s="201"/>
      <c r="AM265" s="186"/>
      <c r="AN265" s="186"/>
      <c r="AO265" s="186"/>
      <c r="AP265" s="186"/>
      <c r="AQ265" s="186"/>
      <c r="AR265" s="186"/>
      <c r="AS265" s="186"/>
      <c r="AT265" s="186"/>
      <c r="AU265" s="186"/>
      <c r="AV265" s="186"/>
      <c r="AW265" s="186"/>
      <c r="AX265" s="186"/>
      <c r="AY265" s="186"/>
      <c r="AZ265" s="186"/>
      <c r="BA265" s="186"/>
      <c r="BB265" s="186"/>
      <c r="BC265" s="186"/>
      <c r="BD265" s="186"/>
      <c r="BG265" s="205"/>
      <c r="BH265" s="205"/>
      <c r="BI265" s="205"/>
      <c r="BJ265" s="205"/>
      <c r="BK265" s="205"/>
      <c r="BL265" s="205"/>
      <c r="BN265" s="205"/>
      <c r="BO265" s="205"/>
      <c r="BP265" s="205"/>
      <c r="BQ265" s="205"/>
      <c r="BR265" s="205"/>
      <c r="BS265" s="205"/>
      <c r="BT265" s="205"/>
      <c r="BU265" s="206"/>
    </row>
    <row r="266" spans="23:73" ht="15" customHeight="1">
      <c r="W266" s="492" t="s">
        <v>273</v>
      </c>
      <c r="X266" s="518"/>
      <c r="Y266" s="518"/>
      <c r="Z266" s="518"/>
      <c r="AA266" s="518"/>
      <c r="AB266" s="518"/>
      <c r="AC266" s="201"/>
      <c r="AD266" s="492" t="s">
        <v>275</v>
      </c>
      <c r="AE266" s="518"/>
      <c r="AF266" s="518"/>
      <c r="AG266" s="518"/>
      <c r="AH266" s="518"/>
      <c r="AI266" s="518"/>
      <c r="AM266" s="186"/>
      <c r="AN266" s="186"/>
      <c r="AO266" s="186"/>
      <c r="AP266" s="186"/>
      <c r="AQ266" s="186"/>
      <c r="AR266" s="186"/>
      <c r="AS266" s="186"/>
      <c r="AT266" s="186"/>
      <c r="AU266" s="186"/>
      <c r="AV266" s="186"/>
      <c r="AW266" s="186"/>
      <c r="AX266" s="186"/>
      <c r="AY266" s="186"/>
      <c r="AZ266" s="186"/>
      <c r="BA266" s="186"/>
      <c r="BB266" s="186"/>
      <c r="BC266" s="186"/>
      <c r="BD266" s="186"/>
      <c r="BG266" s="205"/>
      <c r="BH266" s="205"/>
      <c r="BI266" s="205"/>
      <c r="BJ266" s="205"/>
      <c r="BK266" s="205"/>
      <c r="BL266" s="205"/>
      <c r="BN266" s="205"/>
      <c r="BO266" s="205"/>
      <c r="BP266" s="205"/>
      <c r="BQ266" s="205"/>
      <c r="BR266" s="205"/>
      <c r="BS266" s="205"/>
      <c r="BT266" s="205"/>
      <c r="BU266" s="206"/>
    </row>
    <row r="267" spans="3:73" ht="15" customHeight="1">
      <c r="C267" s="320" t="s">
        <v>300</v>
      </c>
      <c r="W267" s="519"/>
      <c r="X267" s="519"/>
      <c r="Y267" s="519"/>
      <c r="Z267" s="519"/>
      <c r="AA267" s="519"/>
      <c r="AB267" s="519"/>
      <c r="AC267" s="201"/>
      <c r="AD267" s="519"/>
      <c r="AE267" s="519"/>
      <c r="AF267" s="519"/>
      <c r="AG267" s="519"/>
      <c r="AH267" s="519"/>
      <c r="AI267" s="519"/>
      <c r="AM267" s="186"/>
      <c r="AN267" s="186"/>
      <c r="AO267" s="186"/>
      <c r="AP267" s="186"/>
      <c r="AQ267" s="186"/>
      <c r="AR267" s="186"/>
      <c r="AS267" s="186"/>
      <c r="AT267" s="186"/>
      <c r="AU267" s="186"/>
      <c r="AV267" s="186"/>
      <c r="AW267" s="186"/>
      <c r="AX267" s="186"/>
      <c r="AY267" s="186"/>
      <c r="AZ267" s="186"/>
      <c r="BA267" s="186"/>
      <c r="BB267" s="186"/>
      <c r="BC267" s="186"/>
      <c r="BD267" s="186"/>
      <c r="BG267" s="205"/>
      <c r="BH267" s="205"/>
      <c r="BI267" s="205"/>
      <c r="BJ267" s="205"/>
      <c r="BK267" s="205"/>
      <c r="BL267" s="205"/>
      <c r="BN267" s="205"/>
      <c r="BO267" s="205"/>
      <c r="BP267" s="205"/>
      <c r="BQ267" s="205"/>
      <c r="BR267" s="205"/>
      <c r="BS267" s="205"/>
      <c r="BT267" s="205"/>
      <c r="BU267" s="206"/>
    </row>
    <row r="268" spans="3:73" ht="15" customHeight="1">
      <c r="C268" s="320" t="s">
        <v>301</v>
      </c>
      <c r="W268" s="422">
        <f>SUBTOTAL(9,W269:AB270)</f>
        <v>4200000</v>
      </c>
      <c r="X268" s="422"/>
      <c r="Y268" s="422"/>
      <c r="Z268" s="422"/>
      <c r="AA268" s="422"/>
      <c r="AB268" s="422"/>
      <c r="AC268" s="201"/>
      <c r="AD268" s="422">
        <f>SUBTOTAL(9,AD269:AI270)</f>
        <v>4200000</v>
      </c>
      <c r="AE268" s="422"/>
      <c r="AF268" s="422"/>
      <c r="AG268" s="422"/>
      <c r="AH268" s="422"/>
      <c r="AI268" s="422"/>
      <c r="AM268" s="186"/>
      <c r="AN268" s="186"/>
      <c r="AO268" s="186"/>
      <c r="AP268" s="186"/>
      <c r="AQ268" s="186"/>
      <c r="AR268" s="186"/>
      <c r="AS268" s="186"/>
      <c r="AT268" s="186"/>
      <c r="AU268" s="186"/>
      <c r="AV268" s="186"/>
      <c r="AW268" s="186"/>
      <c r="AX268" s="186"/>
      <c r="AY268" s="186"/>
      <c r="AZ268" s="186"/>
      <c r="BA268" s="186"/>
      <c r="BB268" s="186"/>
      <c r="BC268" s="186"/>
      <c r="BD268" s="186"/>
      <c r="BG268" s="205"/>
      <c r="BH268" s="205"/>
      <c r="BI268" s="205"/>
      <c r="BJ268" s="205"/>
      <c r="BK268" s="205"/>
      <c r="BL268" s="205"/>
      <c r="BN268" s="205"/>
      <c r="BO268" s="205"/>
      <c r="BP268" s="205"/>
      <c r="BQ268" s="205"/>
      <c r="BR268" s="205"/>
      <c r="BS268" s="205"/>
      <c r="BT268" s="205"/>
      <c r="BU268" s="206"/>
    </row>
    <row r="269" spans="3:73" ht="15" customHeight="1">
      <c r="C269" s="293" t="s">
        <v>302</v>
      </c>
      <c r="W269" s="494">
        <f>AC255/10000</f>
        <v>4200000</v>
      </c>
      <c r="X269" s="494"/>
      <c r="Y269" s="494"/>
      <c r="Z269" s="494"/>
      <c r="AA269" s="494"/>
      <c r="AB269" s="494"/>
      <c r="AC269" s="201"/>
      <c r="AD269" s="494">
        <v>4200000</v>
      </c>
      <c r="AE269" s="494"/>
      <c r="AF269" s="494"/>
      <c r="AG269" s="494"/>
      <c r="AH269" s="494"/>
      <c r="AI269" s="494"/>
      <c r="AM269" s="186"/>
      <c r="AN269" s="186"/>
      <c r="AO269" s="186"/>
      <c r="AP269" s="186"/>
      <c r="AQ269" s="186"/>
      <c r="AR269" s="186"/>
      <c r="AS269" s="186"/>
      <c r="AT269" s="186"/>
      <c r="AU269" s="186"/>
      <c r="AV269" s="186"/>
      <c r="AW269" s="186"/>
      <c r="AX269" s="186"/>
      <c r="AY269" s="186"/>
      <c r="AZ269" s="186"/>
      <c r="BA269" s="186"/>
      <c r="BB269" s="186"/>
      <c r="BC269" s="186"/>
      <c r="BD269" s="186"/>
      <c r="BG269" s="205"/>
      <c r="BH269" s="205"/>
      <c r="BI269" s="205"/>
      <c r="BJ269" s="205"/>
      <c r="BK269" s="205"/>
      <c r="BL269" s="205"/>
      <c r="BN269" s="205"/>
      <c r="BO269" s="205"/>
      <c r="BP269" s="205"/>
      <c r="BQ269" s="205"/>
      <c r="BR269" s="205"/>
      <c r="BS269" s="205"/>
      <c r="BT269" s="205"/>
      <c r="BU269" s="206"/>
    </row>
    <row r="270" spans="3:73" ht="15" customHeight="1">
      <c r="C270" s="290" t="s">
        <v>303</v>
      </c>
      <c r="W270" s="494">
        <v>0</v>
      </c>
      <c r="X270" s="494"/>
      <c r="Y270" s="494"/>
      <c r="Z270" s="494"/>
      <c r="AA270" s="494"/>
      <c r="AB270" s="494"/>
      <c r="AC270" s="201"/>
      <c r="AD270" s="494">
        <v>0</v>
      </c>
      <c r="AE270" s="494"/>
      <c r="AF270" s="494"/>
      <c r="AG270" s="494"/>
      <c r="AH270" s="494"/>
      <c r="AI270" s="494"/>
      <c r="AM270" s="186"/>
      <c r="AN270" s="186"/>
      <c r="AO270" s="186"/>
      <c r="AP270" s="186"/>
      <c r="AQ270" s="186"/>
      <c r="AR270" s="186"/>
      <c r="AS270" s="186"/>
      <c r="AT270" s="186"/>
      <c r="AU270" s="186"/>
      <c r="AV270" s="186"/>
      <c r="AW270" s="186"/>
      <c r="AX270" s="186"/>
      <c r="AY270" s="186"/>
      <c r="AZ270" s="186"/>
      <c r="BA270" s="186"/>
      <c r="BB270" s="186"/>
      <c r="BC270" s="186"/>
      <c r="BD270" s="186"/>
      <c r="BG270" s="205"/>
      <c r="BH270" s="205"/>
      <c r="BI270" s="205"/>
      <c r="BJ270" s="205"/>
      <c r="BK270" s="205"/>
      <c r="BL270" s="205"/>
      <c r="BN270" s="205"/>
      <c r="BO270" s="205"/>
      <c r="BP270" s="205"/>
      <c r="BQ270" s="205"/>
      <c r="BR270" s="205"/>
      <c r="BS270" s="205"/>
      <c r="BT270" s="205"/>
      <c r="BU270" s="206"/>
    </row>
    <row r="271" spans="3:73" ht="15" customHeight="1">
      <c r="C271" s="147" t="s">
        <v>304</v>
      </c>
      <c r="W271" s="422">
        <f>SUBTOTAL(9,W272:AB273)</f>
        <v>0</v>
      </c>
      <c r="X271" s="422"/>
      <c r="Y271" s="422"/>
      <c r="Z271" s="422"/>
      <c r="AA271" s="422"/>
      <c r="AB271" s="422"/>
      <c r="AC271" s="201"/>
      <c r="AD271" s="422">
        <f>SUBTOTAL(9,AD272:AI273)</f>
        <v>0</v>
      </c>
      <c r="AE271" s="422"/>
      <c r="AF271" s="422"/>
      <c r="AG271" s="422"/>
      <c r="AH271" s="422"/>
      <c r="AI271" s="422"/>
      <c r="AM271" s="186"/>
      <c r="AN271" s="186"/>
      <c r="AO271" s="186"/>
      <c r="AP271" s="186"/>
      <c r="AQ271" s="186"/>
      <c r="AR271" s="186"/>
      <c r="AS271" s="186"/>
      <c r="AT271" s="186"/>
      <c r="AU271" s="186"/>
      <c r="AV271" s="186"/>
      <c r="AW271" s="186"/>
      <c r="AX271" s="186"/>
      <c r="AY271" s="186"/>
      <c r="AZ271" s="186"/>
      <c r="BA271" s="186"/>
      <c r="BB271" s="186"/>
      <c r="BC271" s="186"/>
      <c r="BD271" s="186"/>
      <c r="BG271" s="205"/>
      <c r="BH271" s="205"/>
      <c r="BI271" s="205"/>
      <c r="BJ271" s="205"/>
      <c r="BK271" s="205"/>
      <c r="BL271" s="205"/>
      <c r="BN271" s="205"/>
      <c r="BO271" s="205"/>
      <c r="BP271" s="205"/>
      <c r="BQ271" s="205"/>
      <c r="BR271" s="205"/>
      <c r="BS271" s="205"/>
      <c r="BT271" s="205"/>
      <c r="BU271" s="206"/>
    </row>
    <row r="272" spans="3:73" ht="15" customHeight="1">
      <c r="C272" s="293" t="s">
        <v>302</v>
      </c>
      <c r="W272" s="494"/>
      <c r="X272" s="494"/>
      <c r="Y272" s="494"/>
      <c r="Z272" s="494"/>
      <c r="AA272" s="494"/>
      <c r="AB272" s="494"/>
      <c r="AC272" s="201"/>
      <c r="AD272" s="494"/>
      <c r="AE272" s="494"/>
      <c r="AF272" s="494"/>
      <c r="AG272" s="494"/>
      <c r="AH272" s="494"/>
      <c r="AI272" s="494"/>
      <c r="AM272" s="186"/>
      <c r="AN272" s="186"/>
      <c r="AO272" s="186"/>
      <c r="AP272" s="186"/>
      <c r="AQ272" s="186"/>
      <c r="AR272" s="186"/>
      <c r="AS272" s="186"/>
      <c r="AT272" s="186"/>
      <c r="AU272" s="186"/>
      <c r="AV272" s="186"/>
      <c r="AW272" s="186"/>
      <c r="AX272" s="186"/>
      <c r="AY272" s="186"/>
      <c r="AZ272" s="186"/>
      <c r="BA272" s="186"/>
      <c r="BB272" s="186"/>
      <c r="BC272" s="186"/>
      <c r="BD272" s="186"/>
      <c r="BG272" s="205"/>
      <c r="BH272" s="205"/>
      <c r="BI272" s="205"/>
      <c r="BJ272" s="205"/>
      <c r="BK272" s="205"/>
      <c r="BL272" s="205"/>
      <c r="BN272" s="205"/>
      <c r="BO272" s="205"/>
      <c r="BP272" s="205"/>
      <c r="BQ272" s="205"/>
      <c r="BR272" s="205"/>
      <c r="BS272" s="205"/>
      <c r="BT272" s="205"/>
      <c r="BU272" s="206"/>
    </row>
    <row r="273" spans="3:73" ht="15" customHeight="1">
      <c r="C273" s="290" t="s">
        <v>303</v>
      </c>
      <c r="W273" s="494"/>
      <c r="X273" s="494"/>
      <c r="Y273" s="494"/>
      <c r="Z273" s="494"/>
      <c r="AA273" s="494"/>
      <c r="AB273" s="494"/>
      <c r="AC273" s="201"/>
      <c r="AD273" s="494"/>
      <c r="AE273" s="494"/>
      <c r="AF273" s="494"/>
      <c r="AG273" s="494"/>
      <c r="AH273" s="494"/>
      <c r="AI273" s="494"/>
      <c r="AM273" s="186"/>
      <c r="AN273" s="186"/>
      <c r="AO273" s="186"/>
      <c r="AP273" s="186"/>
      <c r="AQ273" s="186"/>
      <c r="AR273" s="186"/>
      <c r="AS273" s="186"/>
      <c r="AT273" s="186"/>
      <c r="AU273" s="186"/>
      <c r="AV273" s="186"/>
      <c r="AW273" s="186"/>
      <c r="AX273" s="186"/>
      <c r="AY273" s="186"/>
      <c r="AZ273" s="186"/>
      <c r="BA273" s="186"/>
      <c r="BB273" s="186"/>
      <c r="BC273" s="186"/>
      <c r="BD273" s="186"/>
      <c r="BG273" s="205"/>
      <c r="BH273" s="205"/>
      <c r="BI273" s="205"/>
      <c r="BJ273" s="205"/>
      <c r="BK273" s="205"/>
      <c r="BL273" s="205"/>
      <c r="BN273" s="205"/>
      <c r="BO273" s="205"/>
      <c r="BP273" s="205"/>
      <c r="BQ273" s="205"/>
      <c r="BR273" s="205"/>
      <c r="BS273" s="205"/>
      <c r="BT273" s="205"/>
      <c r="BU273" s="206"/>
    </row>
    <row r="274" spans="3:73" ht="15" customHeight="1">
      <c r="C274" s="147" t="s">
        <v>305</v>
      </c>
      <c r="W274" s="422">
        <f>SUBTOTAL(9,W275:AB276)</f>
        <v>4200000</v>
      </c>
      <c r="X274" s="422"/>
      <c r="Y274" s="422"/>
      <c r="Z274" s="422"/>
      <c r="AA274" s="422"/>
      <c r="AB274" s="422"/>
      <c r="AC274" s="201"/>
      <c r="AD274" s="422">
        <f>SUBTOTAL(9,AD275:AI276)</f>
        <v>4200000</v>
      </c>
      <c r="AE274" s="422"/>
      <c r="AF274" s="422"/>
      <c r="AG274" s="422"/>
      <c r="AH274" s="422"/>
      <c r="AI274" s="422"/>
      <c r="AM274" s="186"/>
      <c r="AN274" s="186"/>
      <c r="AO274" s="186"/>
      <c r="AP274" s="186"/>
      <c r="AQ274" s="186"/>
      <c r="AR274" s="186"/>
      <c r="AS274" s="186"/>
      <c r="AT274" s="186"/>
      <c r="AU274" s="186"/>
      <c r="AV274" s="186"/>
      <c r="AW274" s="186"/>
      <c r="AX274" s="186"/>
      <c r="AY274" s="186"/>
      <c r="AZ274" s="186"/>
      <c r="BA274" s="186"/>
      <c r="BB274" s="186"/>
      <c r="BC274" s="186"/>
      <c r="BD274" s="186"/>
      <c r="BG274" s="205"/>
      <c r="BH274" s="205"/>
      <c r="BI274" s="205"/>
      <c r="BJ274" s="205"/>
      <c r="BK274" s="205"/>
      <c r="BL274" s="205"/>
      <c r="BN274" s="205"/>
      <c r="BO274" s="205"/>
      <c r="BP274" s="205"/>
      <c r="BQ274" s="205"/>
      <c r="BR274" s="205"/>
      <c r="BS274" s="205"/>
      <c r="BT274" s="205"/>
      <c r="BU274" s="206"/>
    </row>
    <row r="275" spans="3:73" ht="15" customHeight="1">
      <c r="C275" s="293" t="s">
        <v>302</v>
      </c>
      <c r="W275" s="494">
        <f>W269</f>
        <v>4200000</v>
      </c>
      <c r="X275" s="494"/>
      <c r="Y275" s="494"/>
      <c r="Z275" s="494"/>
      <c r="AA275" s="494"/>
      <c r="AB275" s="494"/>
      <c r="AC275" s="201"/>
      <c r="AD275" s="494">
        <f>AD269</f>
        <v>4200000</v>
      </c>
      <c r="AE275" s="494"/>
      <c r="AF275" s="494"/>
      <c r="AG275" s="494"/>
      <c r="AH275" s="494"/>
      <c r="AI275" s="494"/>
      <c r="AM275" s="186"/>
      <c r="AN275" s="186"/>
      <c r="AO275" s="186"/>
      <c r="AP275" s="186"/>
      <c r="AQ275" s="186"/>
      <c r="AR275" s="186"/>
      <c r="AS275" s="186"/>
      <c r="AT275" s="186"/>
      <c r="AU275" s="186"/>
      <c r="AV275" s="186"/>
      <c r="AW275" s="186"/>
      <c r="AX275" s="186"/>
      <c r="AY275" s="186"/>
      <c r="AZ275" s="186"/>
      <c r="BA275" s="186"/>
      <c r="BB275" s="186"/>
      <c r="BC275" s="186"/>
      <c r="BD275" s="186"/>
      <c r="BG275" s="205"/>
      <c r="BH275" s="205"/>
      <c r="BI275" s="205"/>
      <c r="BJ275" s="205"/>
      <c r="BK275" s="205"/>
      <c r="BL275" s="205"/>
      <c r="BN275" s="205"/>
      <c r="BO275" s="205"/>
      <c r="BP275" s="205"/>
      <c r="BQ275" s="205"/>
      <c r="BR275" s="205"/>
      <c r="BS275" s="205"/>
      <c r="BT275" s="205"/>
      <c r="BU275" s="206"/>
    </row>
    <row r="276" spans="3:73" ht="15" customHeight="1">
      <c r="C276" s="290" t="s">
        <v>303</v>
      </c>
      <c r="W276" s="494">
        <v>0</v>
      </c>
      <c r="X276" s="494"/>
      <c r="Y276" s="494"/>
      <c r="Z276" s="494"/>
      <c r="AA276" s="494"/>
      <c r="AB276" s="494"/>
      <c r="AC276" s="201"/>
      <c r="AD276" s="494"/>
      <c r="AE276" s="494"/>
      <c r="AF276" s="494"/>
      <c r="AG276" s="494"/>
      <c r="AH276" s="494"/>
      <c r="AI276" s="494"/>
      <c r="AM276" s="186"/>
      <c r="AN276" s="186"/>
      <c r="AO276" s="186"/>
      <c r="AP276" s="186"/>
      <c r="AQ276" s="186"/>
      <c r="AR276" s="186"/>
      <c r="AS276" s="186"/>
      <c r="AT276" s="186"/>
      <c r="AU276" s="186"/>
      <c r="AV276" s="186"/>
      <c r="AW276" s="186"/>
      <c r="AX276" s="186"/>
      <c r="AY276" s="186"/>
      <c r="AZ276" s="186"/>
      <c r="BA276" s="186"/>
      <c r="BB276" s="186"/>
      <c r="BC276" s="186"/>
      <c r="BD276" s="186"/>
      <c r="BG276" s="205"/>
      <c r="BH276" s="205"/>
      <c r="BI276" s="205"/>
      <c r="BJ276" s="205"/>
      <c r="BK276" s="205"/>
      <c r="BL276" s="205"/>
      <c r="BN276" s="205"/>
      <c r="BO276" s="205"/>
      <c r="BP276" s="205"/>
      <c r="BQ276" s="205"/>
      <c r="BR276" s="205"/>
      <c r="BS276" s="205"/>
      <c r="BT276" s="205"/>
      <c r="BU276" s="206"/>
    </row>
    <row r="277" spans="23:73" ht="15" customHeight="1">
      <c r="W277" s="494"/>
      <c r="X277" s="494"/>
      <c r="Y277" s="494"/>
      <c r="Z277" s="494"/>
      <c r="AA277" s="494"/>
      <c r="AB277" s="494"/>
      <c r="AC277" s="201"/>
      <c r="AD277" s="201"/>
      <c r="AE277" s="201"/>
      <c r="AF277" s="201"/>
      <c r="AG277" s="201"/>
      <c r="AH277" s="201"/>
      <c r="AI277" s="201"/>
      <c r="AM277" s="186"/>
      <c r="AN277" s="186"/>
      <c r="AO277" s="186"/>
      <c r="AP277" s="186"/>
      <c r="AQ277" s="186"/>
      <c r="AR277" s="186"/>
      <c r="AS277" s="186"/>
      <c r="AT277" s="186"/>
      <c r="AU277" s="186"/>
      <c r="AV277" s="186"/>
      <c r="AW277" s="186"/>
      <c r="AX277" s="186"/>
      <c r="AY277" s="186"/>
      <c r="AZ277" s="186"/>
      <c r="BA277" s="186"/>
      <c r="BB277" s="186"/>
      <c r="BC277" s="186"/>
      <c r="BD277" s="186"/>
      <c r="BG277" s="205"/>
      <c r="BH277" s="205"/>
      <c r="BI277" s="205"/>
      <c r="BJ277" s="205"/>
      <c r="BK277" s="205"/>
      <c r="BL277" s="205"/>
      <c r="BN277" s="205"/>
      <c r="BO277" s="205"/>
      <c r="BP277" s="205"/>
      <c r="BQ277" s="205"/>
      <c r="BR277" s="205"/>
      <c r="BS277" s="205"/>
      <c r="BT277" s="205"/>
      <c r="BU277" s="206"/>
    </row>
    <row r="278" spans="3:73" ht="15" customHeight="1">
      <c r="C278" s="320" t="s">
        <v>306</v>
      </c>
      <c r="W278" s="422">
        <v>10000</v>
      </c>
      <c r="X278" s="422"/>
      <c r="Y278" s="422"/>
      <c r="Z278" s="422"/>
      <c r="AA278" s="422"/>
      <c r="AB278" s="422"/>
      <c r="AC278" s="201"/>
      <c r="AD278" s="422">
        <v>10000</v>
      </c>
      <c r="AE278" s="422"/>
      <c r="AF278" s="422"/>
      <c r="AG278" s="422"/>
      <c r="AH278" s="422"/>
      <c r="AI278" s="422"/>
      <c r="AM278" s="186"/>
      <c r="AN278" s="186"/>
      <c r="AO278" s="186"/>
      <c r="AP278" s="186"/>
      <c r="AQ278" s="186"/>
      <c r="AR278" s="186"/>
      <c r="AS278" s="186"/>
      <c r="AT278" s="186"/>
      <c r="AU278" s="186"/>
      <c r="AV278" s="186"/>
      <c r="AW278" s="186"/>
      <c r="AX278" s="186"/>
      <c r="AY278" s="186"/>
      <c r="AZ278" s="186"/>
      <c r="BA278" s="186"/>
      <c r="BB278" s="186"/>
      <c r="BC278" s="186"/>
      <c r="BD278" s="186"/>
      <c r="BG278" s="205"/>
      <c r="BH278" s="205"/>
      <c r="BI278" s="205"/>
      <c r="BJ278" s="205"/>
      <c r="BK278" s="205"/>
      <c r="BL278" s="205"/>
      <c r="BN278" s="205"/>
      <c r="BO278" s="205"/>
      <c r="BP278" s="205"/>
      <c r="BQ278" s="205"/>
      <c r="BR278" s="205"/>
      <c r="BS278" s="205"/>
      <c r="BT278" s="205"/>
      <c r="BU278" s="206"/>
    </row>
    <row r="279" spans="3:73" ht="15" customHeight="1">
      <c r="C279" s="320"/>
      <c r="W279" s="201"/>
      <c r="X279" s="201"/>
      <c r="Y279" s="201"/>
      <c r="Z279" s="201"/>
      <c r="AA279" s="201"/>
      <c r="AB279" s="201"/>
      <c r="AC279" s="201"/>
      <c r="AD279" s="201"/>
      <c r="AE279" s="201"/>
      <c r="AF279" s="201"/>
      <c r="AG279" s="201"/>
      <c r="AH279" s="201"/>
      <c r="AI279" s="201"/>
      <c r="AM279" s="186"/>
      <c r="AN279" s="186"/>
      <c r="AO279" s="186"/>
      <c r="AP279" s="186"/>
      <c r="AQ279" s="186"/>
      <c r="AR279" s="186"/>
      <c r="AS279" s="186"/>
      <c r="AT279" s="186"/>
      <c r="AU279" s="186"/>
      <c r="AV279" s="186"/>
      <c r="AW279" s="186"/>
      <c r="AX279" s="186"/>
      <c r="AY279" s="186"/>
      <c r="AZ279" s="186"/>
      <c r="BA279" s="186"/>
      <c r="BB279" s="186"/>
      <c r="BC279" s="186"/>
      <c r="BD279" s="186"/>
      <c r="BG279" s="205"/>
      <c r="BH279" s="205"/>
      <c r="BI279" s="205"/>
      <c r="BJ279" s="205"/>
      <c r="BK279" s="205"/>
      <c r="BL279" s="205"/>
      <c r="BN279" s="205"/>
      <c r="BO279" s="205"/>
      <c r="BP279" s="205"/>
      <c r="BQ279" s="205"/>
      <c r="BR279" s="205"/>
      <c r="BS279" s="205"/>
      <c r="BT279" s="205"/>
      <c r="BU279" s="206"/>
    </row>
    <row r="280" spans="3:73" ht="15" customHeight="1">
      <c r="C280" s="187" t="s">
        <v>307</v>
      </c>
      <c r="W280" s="201"/>
      <c r="X280" s="201"/>
      <c r="Y280" s="201"/>
      <c r="Z280" s="201"/>
      <c r="AA280" s="201"/>
      <c r="AB280" s="201"/>
      <c r="AC280" s="201"/>
      <c r="AD280" s="201"/>
      <c r="AE280" s="201"/>
      <c r="AF280" s="201"/>
      <c r="AG280" s="201"/>
      <c r="AH280" s="201"/>
      <c r="AI280" s="201"/>
      <c r="AM280" s="186"/>
      <c r="AN280" s="186"/>
      <c r="AO280" s="186"/>
      <c r="AP280" s="186"/>
      <c r="AQ280" s="186"/>
      <c r="AR280" s="186"/>
      <c r="AS280" s="186"/>
      <c r="AT280" s="186"/>
      <c r="AU280" s="186"/>
      <c r="AV280" s="186"/>
      <c r="AW280" s="186"/>
      <c r="AX280" s="186"/>
      <c r="AY280" s="186"/>
      <c r="AZ280" s="186"/>
      <c r="BA280" s="186"/>
      <c r="BB280" s="186"/>
      <c r="BC280" s="186"/>
      <c r="BD280" s="186"/>
      <c r="BG280" s="205"/>
      <c r="BH280" s="205"/>
      <c r="BI280" s="205"/>
      <c r="BJ280" s="205"/>
      <c r="BK280" s="205"/>
      <c r="BL280" s="205"/>
      <c r="BN280" s="205"/>
      <c r="BO280" s="205"/>
      <c r="BP280" s="205"/>
      <c r="BQ280" s="205"/>
      <c r="BR280" s="205"/>
      <c r="BS280" s="205"/>
      <c r="BT280" s="205"/>
      <c r="BU280" s="206"/>
    </row>
    <row r="281" spans="3:73" ht="15" customHeight="1">
      <c r="C281" s="189"/>
      <c r="W281" s="419" t="s">
        <v>677</v>
      </c>
      <c r="X281" s="419"/>
      <c r="Y281" s="419"/>
      <c r="Z281" s="419"/>
      <c r="AA281" s="419"/>
      <c r="AB281" s="419"/>
      <c r="AC281" s="188"/>
      <c r="AD281" s="419" t="s">
        <v>678</v>
      </c>
      <c r="AE281" s="419"/>
      <c r="AF281" s="419"/>
      <c r="AG281" s="419"/>
      <c r="AH281" s="419"/>
      <c r="AI281" s="419"/>
      <c r="AM281" s="186"/>
      <c r="AN281" s="186"/>
      <c r="AO281" s="186"/>
      <c r="AP281" s="186"/>
      <c r="AQ281" s="186"/>
      <c r="AR281" s="186"/>
      <c r="AS281" s="186"/>
      <c r="AT281" s="186"/>
      <c r="AU281" s="186"/>
      <c r="AV281" s="186"/>
      <c r="AW281" s="186"/>
      <c r="AX281" s="186"/>
      <c r="AY281" s="186"/>
      <c r="AZ281" s="186"/>
      <c r="BA281" s="186"/>
      <c r="BB281" s="186"/>
      <c r="BC281" s="186"/>
      <c r="BD281" s="186"/>
      <c r="BG281" s="205"/>
      <c r="BH281" s="205"/>
      <c r="BI281" s="205"/>
      <c r="BJ281" s="205"/>
      <c r="BK281" s="205"/>
      <c r="BL281" s="205"/>
      <c r="BN281" s="205"/>
      <c r="BO281" s="205"/>
      <c r="BP281" s="205"/>
      <c r="BQ281" s="205"/>
      <c r="BR281" s="205"/>
      <c r="BS281" s="205"/>
      <c r="BT281" s="205"/>
      <c r="BU281" s="206"/>
    </row>
    <row r="282" spans="3:73" ht="15" customHeight="1">
      <c r="C282" s="187"/>
      <c r="W282" s="419"/>
      <c r="X282" s="419"/>
      <c r="Y282" s="419"/>
      <c r="Z282" s="419"/>
      <c r="AA282" s="419"/>
      <c r="AB282" s="419"/>
      <c r="AC282" s="193"/>
      <c r="AD282" s="419"/>
      <c r="AE282" s="419"/>
      <c r="AF282" s="419"/>
      <c r="AG282" s="419"/>
      <c r="AH282" s="419"/>
      <c r="AI282" s="419"/>
      <c r="AM282" s="186"/>
      <c r="AN282" s="186"/>
      <c r="AO282" s="186"/>
      <c r="AP282" s="186"/>
      <c r="AQ282" s="186"/>
      <c r="AR282" s="186"/>
      <c r="AS282" s="186"/>
      <c r="AT282" s="186"/>
      <c r="AU282" s="186"/>
      <c r="AV282" s="186"/>
      <c r="AW282" s="186"/>
      <c r="AX282" s="186"/>
      <c r="AY282" s="186"/>
      <c r="AZ282" s="186"/>
      <c r="BA282" s="186"/>
      <c r="BB282" s="186"/>
      <c r="BC282" s="186"/>
      <c r="BD282" s="186"/>
      <c r="BG282" s="205"/>
      <c r="BH282" s="205"/>
      <c r="BI282" s="205"/>
      <c r="BJ282" s="205"/>
      <c r="BK282" s="205"/>
      <c r="BL282" s="205"/>
      <c r="BN282" s="205"/>
      <c r="BO282" s="205"/>
      <c r="BP282" s="205"/>
      <c r="BQ282" s="205"/>
      <c r="BR282" s="205"/>
      <c r="BS282" s="205"/>
      <c r="BT282" s="205"/>
      <c r="BU282" s="206"/>
    </row>
    <row r="283" spans="3:73" ht="15" customHeight="1">
      <c r="C283" s="147" t="s">
        <v>308</v>
      </c>
      <c r="W283" s="492">
        <f>+'[1]Tổng hợp'!C184</f>
        <v>91265975</v>
      </c>
      <c r="X283" s="492"/>
      <c r="Y283" s="492"/>
      <c r="Z283" s="492"/>
      <c r="AA283" s="492"/>
      <c r="AB283" s="492"/>
      <c r="AC283" s="201"/>
      <c r="AD283" s="422">
        <f>+'[1]Tổng hợp'!G184</f>
        <v>91265975</v>
      </c>
      <c r="AE283" s="422"/>
      <c r="AF283" s="422"/>
      <c r="AG283" s="422"/>
      <c r="AH283" s="422"/>
      <c r="AI283" s="422"/>
      <c r="AM283" s="186"/>
      <c r="AN283" s="186"/>
      <c r="AO283" s="186"/>
      <c r="AP283" s="186"/>
      <c r="AQ283" s="186"/>
      <c r="AR283" s="186"/>
      <c r="AS283" s="186"/>
      <c r="AT283" s="186"/>
      <c r="AU283" s="186"/>
      <c r="AV283" s="186"/>
      <c r="AW283" s="186"/>
      <c r="AX283" s="186"/>
      <c r="AY283" s="186"/>
      <c r="AZ283" s="186"/>
      <c r="BA283" s="186"/>
      <c r="BB283" s="186"/>
      <c r="BC283" s="186"/>
      <c r="BD283" s="186"/>
      <c r="BG283" s="205"/>
      <c r="BH283" s="205"/>
      <c r="BI283" s="205"/>
      <c r="BJ283" s="205"/>
      <c r="BK283" s="205"/>
      <c r="BL283" s="205"/>
      <c r="BN283" s="205"/>
      <c r="BO283" s="205"/>
      <c r="BP283" s="205"/>
      <c r="BQ283" s="205"/>
      <c r="BR283" s="205"/>
      <c r="BS283" s="205"/>
      <c r="BT283" s="205"/>
      <c r="BU283" s="206"/>
    </row>
    <row r="284" spans="3:73" ht="15" customHeight="1">
      <c r="C284" s="320" t="s">
        <v>309</v>
      </c>
      <c r="W284" s="492">
        <f>+'[1]Tổng hợp'!C185</f>
        <v>31656505</v>
      </c>
      <c r="X284" s="492"/>
      <c r="Y284" s="492"/>
      <c r="Z284" s="492"/>
      <c r="AA284" s="492"/>
      <c r="AB284" s="492"/>
      <c r="AC284" s="201"/>
      <c r="AD284" s="422">
        <f>+'[1]Tổng hợp'!G185</f>
        <v>31656505</v>
      </c>
      <c r="AE284" s="422"/>
      <c r="AF284" s="422"/>
      <c r="AG284" s="422"/>
      <c r="AH284" s="422"/>
      <c r="AI284" s="422"/>
      <c r="AM284" s="186"/>
      <c r="AN284" s="186"/>
      <c r="AO284" s="186"/>
      <c r="AP284" s="186"/>
      <c r="AQ284" s="186"/>
      <c r="AR284" s="186"/>
      <c r="AS284" s="186"/>
      <c r="AT284" s="186"/>
      <c r="AU284" s="186"/>
      <c r="AV284" s="186"/>
      <c r="AW284" s="186"/>
      <c r="AX284" s="186"/>
      <c r="AY284" s="186"/>
      <c r="AZ284" s="186"/>
      <c r="BA284" s="186"/>
      <c r="BB284" s="186"/>
      <c r="BC284" s="186"/>
      <c r="BD284" s="186"/>
      <c r="BG284" s="205"/>
      <c r="BH284" s="205"/>
      <c r="BI284" s="205"/>
      <c r="BJ284" s="205"/>
      <c r="BK284" s="205"/>
      <c r="BL284" s="205"/>
      <c r="BN284" s="205"/>
      <c r="BO284" s="205"/>
      <c r="BP284" s="205"/>
      <c r="BQ284" s="205"/>
      <c r="BR284" s="205"/>
      <c r="BS284" s="205"/>
      <c r="BT284" s="205"/>
      <c r="BU284" s="206"/>
    </row>
    <row r="285" spans="3:73" ht="15" customHeight="1">
      <c r="C285" s="320" t="s">
        <v>310</v>
      </c>
      <c r="W285" s="492">
        <f>+'[1]Tổng hợp'!C179</f>
        <v>20000000</v>
      </c>
      <c r="X285" s="492"/>
      <c r="Y285" s="492"/>
      <c r="Z285" s="492"/>
      <c r="AA285" s="492"/>
      <c r="AB285" s="492"/>
      <c r="AC285" s="201"/>
      <c r="AD285" s="422">
        <v>20000000</v>
      </c>
      <c r="AE285" s="422"/>
      <c r="AF285" s="422"/>
      <c r="AG285" s="422"/>
      <c r="AH285" s="422"/>
      <c r="AI285" s="422"/>
      <c r="AM285" s="186"/>
      <c r="AN285" s="186"/>
      <c r="AO285" s="186"/>
      <c r="AP285" s="186"/>
      <c r="AQ285" s="186"/>
      <c r="AR285" s="186"/>
      <c r="AS285" s="186"/>
      <c r="AT285" s="186"/>
      <c r="AU285" s="186"/>
      <c r="AV285" s="186"/>
      <c r="AW285" s="186"/>
      <c r="AX285" s="186"/>
      <c r="AY285" s="186"/>
      <c r="AZ285" s="186"/>
      <c r="BA285" s="186"/>
      <c r="BB285" s="186"/>
      <c r="BC285" s="186"/>
      <c r="BD285" s="186"/>
      <c r="BG285" s="205"/>
      <c r="BH285" s="205"/>
      <c r="BI285" s="205"/>
      <c r="BJ285" s="205"/>
      <c r="BK285" s="205"/>
      <c r="BL285" s="205"/>
      <c r="BN285" s="205"/>
      <c r="BO285" s="205"/>
      <c r="BP285" s="205"/>
      <c r="BQ285" s="205"/>
      <c r="BR285" s="205"/>
      <c r="BS285" s="205"/>
      <c r="BT285" s="205"/>
      <c r="BU285" s="206"/>
    </row>
    <row r="286" spans="23:73" ht="15" customHeight="1" thickBot="1">
      <c r="W286" s="426">
        <f>SUBTOTAL(9,W283:AB285)</f>
        <v>142922480</v>
      </c>
      <c r="X286" s="426"/>
      <c r="Y286" s="426"/>
      <c r="Z286" s="426"/>
      <c r="AA286" s="426"/>
      <c r="AB286" s="426"/>
      <c r="AC286" s="201"/>
      <c r="AD286" s="426">
        <f>SUBTOTAL(9,AD283:AI285)</f>
        <v>142922480</v>
      </c>
      <c r="AE286" s="426"/>
      <c r="AF286" s="426"/>
      <c r="AG286" s="426"/>
      <c r="AH286" s="426"/>
      <c r="AI286" s="426"/>
      <c r="AM286" s="186"/>
      <c r="AN286" s="186"/>
      <c r="AO286" s="186"/>
      <c r="AP286" s="186"/>
      <c r="AQ286" s="186"/>
      <c r="AR286" s="186"/>
      <c r="AS286" s="186"/>
      <c r="AT286" s="186"/>
      <c r="AU286" s="186"/>
      <c r="AV286" s="186"/>
      <c r="AW286" s="186"/>
      <c r="AX286" s="186"/>
      <c r="AY286" s="186"/>
      <c r="AZ286" s="186"/>
      <c r="BA286" s="186"/>
      <c r="BB286" s="186"/>
      <c r="BC286" s="186"/>
      <c r="BD286" s="186"/>
      <c r="BG286" s="205"/>
      <c r="BH286" s="205"/>
      <c r="BI286" s="205"/>
      <c r="BJ286" s="205"/>
      <c r="BK286" s="205"/>
      <c r="BL286" s="205"/>
      <c r="BN286" s="205"/>
      <c r="BO286" s="205"/>
      <c r="BP286" s="205"/>
      <c r="BQ286" s="205"/>
      <c r="BR286" s="205"/>
      <c r="BS286" s="205"/>
      <c r="BT286" s="205"/>
      <c r="BU286" s="206"/>
    </row>
    <row r="287" spans="3:73" ht="15" customHeight="1" hidden="1">
      <c r="C287" s="147" t="s">
        <v>311</v>
      </c>
      <c r="AM287" s="186"/>
      <c r="AN287" s="186"/>
      <c r="AO287" s="186"/>
      <c r="AP287" s="186"/>
      <c r="AQ287" s="186"/>
      <c r="AR287" s="186"/>
      <c r="AS287" s="186"/>
      <c r="AT287" s="186"/>
      <c r="AU287" s="186"/>
      <c r="AV287" s="186"/>
      <c r="AW287" s="186"/>
      <c r="AX287" s="186"/>
      <c r="AY287" s="186"/>
      <c r="AZ287" s="186"/>
      <c r="BA287" s="186"/>
      <c r="BB287" s="186"/>
      <c r="BC287" s="186"/>
      <c r="BD287" s="186"/>
      <c r="BG287" s="205"/>
      <c r="BH287" s="205"/>
      <c r="BI287" s="205"/>
      <c r="BJ287" s="205"/>
      <c r="BK287" s="205"/>
      <c r="BL287" s="205"/>
      <c r="BN287" s="205"/>
      <c r="BO287" s="205"/>
      <c r="BP287" s="205"/>
      <c r="BQ287" s="205"/>
      <c r="BR287" s="205"/>
      <c r="BS287" s="205"/>
      <c r="BT287" s="205"/>
      <c r="BU287" s="206"/>
    </row>
    <row r="288" spans="39:73" ht="15" customHeight="1" hidden="1">
      <c r="AM288" s="186"/>
      <c r="AN288" s="186"/>
      <c r="AO288" s="186"/>
      <c r="AP288" s="186"/>
      <c r="AQ288" s="186"/>
      <c r="AR288" s="186"/>
      <c r="AS288" s="186"/>
      <c r="AT288" s="186"/>
      <c r="AU288" s="186"/>
      <c r="AV288" s="186"/>
      <c r="AW288" s="186"/>
      <c r="AX288" s="186"/>
      <c r="AY288" s="186"/>
      <c r="AZ288" s="186"/>
      <c r="BA288" s="186"/>
      <c r="BB288" s="186"/>
      <c r="BC288" s="186"/>
      <c r="BD288" s="186"/>
      <c r="BG288" s="205"/>
      <c r="BH288" s="205"/>
      <c r="BI288" s="205"/>
      <c r="BJ288" s="205"/>
      <c r="BK288" s="205"/>
      <c r="BL288" s="205"/>
      <c r="BN288" s="205"/>
      <c r="BO288" s="205"/>
      <c r="BP288" s="205"/>
      <c r="BQ288" s="205"/>
      <c r="BR288" s="205"/>
      <c r="BS288" s="205"/>
      <c r="BT288" s="205"/>
      <c r="BU288" s="206"/>
    </row>
    <row r="289" spans="1:39" ht="15" customHeight="1" hidden="1">
      <c r="A289" s="186">
        <v>25</v>
      </c>
      <c r="B289" s="186" t="s">
        <v>747</v>
      </c>
      <c r="C289" s="186" t="s">
        <v>312</v>
      </c>
      <c r="AK289" s="186">
        <f>A289</f>
        <v>25</v>
      </c>
      <c r="AL289" s="186" t="s">
        <v>747</v>
      </c>
      <c r="AM289" s="187" t="s">
        <v>313</v>
      </c>
    </row>
    <row r="290" spans="23:35" ht="15" customHeight="1" hidden="1">
      <c r="W290" s="437" t="str">
        <f>'[1]Danh mục'!$B$17</f>
        <v>30/09/2014</v>
      </c>
      <c r="X290" s="437"/>
      <c r="Y290" s="437"/>
      <c r="Z290" s="437"/>
      <c r="AA290" s="437"/>
      <c r="AB290" s="437"/>
      <c r="AC290" s="198"/>
      <c r="AD290" s="437">
        <f>'[1]Danh mục'!$B$19</f>
        <v>41640</v>
      </c>
      <c r="AE290" s="437"/>
      <c r="AF290" s="437"/>
      <c r="AG290" s="437"/>
      <c r="AH290" s="437"/>
      <c r="AI290" s="437"/>
    </row>
    <row r="291" spans="3:72" ht="15" customHeight="1" hidden="1">
      <c r="C291" s="217"/>
      <c r="D291" s="217"/>
      <c r="E291" s="217"/>
      <c r="F291" s="217"/>
      <c r="G291" s="217"/>
      <c r="H291" s="217"/>
      <c r="I291" s="217"/>
      <c r="J291" s="217"/>
      <c r="K291" s="217"/>
      <c r="L291" s="217"/>
      <c r="M291" s="217"/>
      <c r="N291" s="217"/>
      <c r="O291" s="217"/>
      <c r="P291" s="217"/>
      <c r="Q291" s="217"/>
      <c r="R291" s="217"/>
      <c r="S291" s="217"/>
      <c r="T291" s="217"/>
      <c r="U291" s="217"/>
      <c r="V291" s="217"/>
      <c r="W291" s="218"/>
      <c r="X291" s="218"/>
      <c r="Y291" s="218"/>
      <c r="Z291" s="218"/>
      <c r="AA291" s="218"/>
      <c r="AB291" s="208" t="s">
        <v>579</v>
      </c>
      <c r="AC291" s="208"/>
      <c r="AD291" s="215"/>
      <c r="AE291" s="218"/>
      <c r="AF291" s="218"/>
      <c r="AG291" s="218"/>
      <c r="AH291" s="218"/>
      <c r="AI291" s="208" t="s">
        <v>579</v>
      </c>
      <c r="AM291" s="217"/>
      <c r="AN291" s="217"/>
      <c r="AO291" s="217"/>
      <c r="AP291" s="217"/>
      <c r="AQ291" s="217"/>
      <c r="AR291" s="217"/>
      <c r="AS291" s="217"/>
      <c r="AT291" s="217"/>
      <c r="AU291" s="217"/>
      <c r="AV291" s="217"/>
      <c r="AW291" s="217"/>
      <c r="AX291" s="217"/>
      <c r="AY291" s="217"/>
      <c r="AZ291" s="217"/>
      <c r="BA291" s="217"/>
      <c r="BB291" s="217"/>
      <c r="BC291" s="217"/>
      <c r="BD291" s="217"/>
      <c r="BE291" s="217"/>
      <c r="BF291" s="217"/>
      <c r="BG291" s="478" t="s">
        <v>185</v>
      </c>
      <c r="BH291" s="478"/>
      <c r="BI291" s="478"/>
      <c r="BJ291" s="478"/>
      <c r="BK291" s="478"/>
      <c r="BL291" s="478"/>
      <c r="BN291" s="478" t="s">
        <v>186</v>
      </c>
      <c r="BO291" s="478"/>
      <c r="BP291" s="478"/>
      <c r="BQ291" s="478"/>
      <c r="BR291" s="478"/>
      <c r="BS291" s="478"/>
      <c r="BT291" s="195"/>
    </row>
    <row r="292" spans="3:72" ht="15" customHeight="1" hidden="1">
      <c r="C292" s="66" t="s">
        <v>314</v>
      </c>
      <c r="D292" s="217"/>
      <c r="E292" s="217"/>
      <c r="F292" s="217"/>
      <c r="G292" s="217"/>
      <c r="H292" s="217"/>
      <c r="I292" s="217"/>
      <c r="J292" s="217"/>
      <c r="K292" s="217"/>
      <c r="L292" s="217"/>
      <c r="M292" s="217"/>
      <c r="N292" s="217"/>
      <c r="O292" s="217"/>
      <c r="P292" s="217"/>
      <c r="Q292" s="217"/>
      <c r="R292" s="217"/>
      <c r="S292" s="217"/>
      <c r="T292" s="217"/>
      <c r="U292" s="217"/>
      <c r="V292" s="217"/>
      <c r="W292" s="218"/>
      <c r="X292" s="218"/>
      <c r="Y292" s="218"/>
      <c r="Z292" s="218"/>
      <c r="AA292" s="218"/>
      <c r="AB292" s="208"/>
      <c r="AC292" s="208"/>
      <c r="AD292" s="215"/>
      <c r="AE292" s="218"/>
      <c r="AF292" s="218"/>
      <c r="AG292" s="218"/>
      <c r="AH292" s="218"/>
      <c r="AI292" s="208"/>
      <c r="AM292" s="217"/>
      <c r="AN292" s="217"/>
      <c r="AO292" s="217"/>
      <c r="AP292" s="217"/>
      <c r="AQ292" s="217"/>
      <c r="AR292" s="217"/>
      <c r="AS292" s="217"/>
      <c r="AT292" s="217"/>
      <c r="AU292" s="217"/>
      <c r="AV292" s="217"/>
      <c r="AW292" s="217"/>
      <c r="AX292" s="217"/>
      <c r="AY292" s="217"/>
      <c r="AZ292" s="217"/>
      <c r="BA292" s="217"/>
      <c r="BB292" s="217"/>
      <c r="BC292" s="217"/>
      <c r="BD292" s="217"/>
      <c r="BE292" s="217"/>
      <c r="BF292" s="217"/>
      <c r="BG292" s="195"/>
      <c r="BH292" s="195"/>
      <c r="BI292" s="195"/>
      <c r="BJ292" s="195"/>
      <c r="BK292" s="195"/>
      <c r="BL292" s="195"/>
      <c r="BN292" s="195"/>
      <c r="BO292" s="195"/>
      <c r="BP292" s="195"/>
      <c r="BQ292" s="195"/>
      <c r="BR292" s="195"/>
      <c r="BS292" s="195"/>
      <c r="BT292" s="195"/>
    </row>
    <row r="293" spans="3:72" ht="15" customHeight="1" hidden="1">
      <c r="C293" s="66" t="s">
        <v>315</v>
      </c>
      <c r="D293" s="186"/>
      <c r="E293" s="186"/>
      <c r="F293" s="186"/>
      <c r="G293" s="186"/>
      <c r="H293" s="186"/>
      <c r="I293" s="186"/>
      <c r="J293" s="186"/>
      <c r="K293" s="186"/>
      <c r="L293" s="186"/>
      <c r="M293" s="186"/>
      <c r="N293" s="186"/>
      <c r="O293" s="186"/>
      <c r="P293" s="186"/>
      <c r="Q293" s="186"/>
      <c r="R293" s="186"/>
      <c r="S293" s="186"/>
      <c r="T293" s="186"/>
      <c r="W293" s="424"/>
      <c r="X293" s="424"/>
      <c r="Y293" s="424"/>
      <c r="Z293" s="424"/>
      <c r="AA293" s="424"/>
      <c r="AB293" s="424"/>
      <c r="AC293" s="199"/>
      <c r="AD293" s="424">
        <f>'[1]Tổng hợp'!J193</f>
        <v>0</v>
      </c>
      <c r="AE293" s="424"/>
      <c r="AF293" s="424"/>
      <c r="AG293" s="424"/>
      <c r="AH293" s="424"/>
      <c r="AI293" s="424"/>
      <c r="AM293" s="66" t="s">
        <v>315</v>
      </c>
      <c r="AN293" s="186"/>
      <c r="AO293" s="186"/>
      <c r="AP293" s="186"/>
      <c r="AQ293" s="186"/>
      <c r="AR293" s="186"/>
      <c r="AS293" s="186"/>
      <c r="AT293" s="186"/>
      <c r="AU293" s="186"/>
      <c r="AV293" s="186"/>
      <c r="AW293" s="186"/>
      <c r="AX293" s="186"/>
      <c r="AY293" s="186"/>
      <c r="AZ293" s="186"/>
      <c r="BA293" s="186"/>
      <c r="BB293" s="186"/>
      <c r="BC293" s="186"/>
      <c r="BD293" s="186"/>
      <c r="BG293" s="425"/>
      <c r="BH293" s="425"/>
      <c r="BI293" s="425"/>
      <c r="BJ293" s="425"/>
      <c r="BK293" s="425"/>
      <c r="BL293" s="425"/>
      <c r="BN293" s="425"/>
      <c r="BO293" s="425"/>
      <c r="BP293" s="425"/>
      <c r="BQ293" s="425"/>
      <c r="BR293" s="425"/>
      <c r="BS293" s="425"/>
      <c r="BT293" s="200"/>
    </row>
    <row r="294" spans="3:72" ht="15" customHeight="1" hidden="1">
      <c r="C294" s="320" t="s">
        <v>316</v>
      </c>
      <c r="D294" s="186"/>
      <c r="E294" s="186"/>
      <c r="F294" s="186"/>
      <c r="G294" s="186"/>
      <c r="H294" s="186"/>
      <c r="I294" s="186"/>
      <c r="J294" s="186"/>
      <c r="K294" s="186"/>
      <c r="L294" s="186"/>
      <c r="M294" s="186"/>
      <c r="N294" s="186"/>
      <c r="O294" s="186"/>
      <c r="P294" s="186"/>
      <c r="Q294" s="186"/>
      <c r="R294" s="186"/>
      <c r="S294" s="186"/>
      <c r="T294" s="186"/>
      <c r="W294" s="424"/>
      <c r="X294" s="424"/>
      <c r="Y294" s="424"/>
      <c r="Z294" s="424"/>
      <c r="AA294" s="424"/>
      <c r="AB294" s="424"/>
      <c r="AC294" s="199"/>
      <c r="AD294" s="424">
        <f>'[1]Tổng hợp'!J194</f>
        <v>0</v>
      </c>
      <c r="AE294" s="424"/>
      <c r="AF294" s="424"/>
      <c r="AG294" s="424"/>
      <c r="AH294" s="424"/>
      <c r="AI294" s="424"/>
      <c r="AM294" s="66" t="s">
        <v>317</v>
      </c>
      <c r="AN294" s="186"/>
      <c r="AO294" s="186"/>
      <c r="AP294" s="186"/>
      <c r="AQ294" s="186"/>
      <c r="AR294" s="186"/>
      <c r="AS294" s="186"/>
      <c r="AT294" s="186"/>
      <c r="AU294" s="186"/>
      <c r="AV294" s="186"/>
      <c r="AW294" s="186"/>
      <c r="AX294" s="186"/>
      <c r="AY294" s="186"/>
      <c r="AZ294" s="186"/>
      <c r="BA294" s="186"/>
      <c r="BB294" s="186"/>
      <c r="BC294" s="186"/>
      <c r="BD294" s="186"/>
      <c r="BG294" s="423"/>
      <c r="BH294" s="423"/>
      <c r="BI294" s="423"/>
      <c r="BJ294" s="423"/>
      <c r="BK294" s="423"/>
      <c r="BL294" s="423"/>
      <c r="BN294" s="423"/>
      <c r="BO294" s="423"/>
      <c r="BP294" s="423"/>
      <c r="BQ294" s="423"/>
      <c r="BR294" s="423"/>
      <c r="BS294" s="423"/>
      <c r="BT294" s="202"/>
    </row>
    <row r="295" spans="3:72" ht="15" customHeight="1" hidden="1">
      <c r="C295" s="320" t="s">
        <v>318</v>
      </c>
      <c r="W295" s="520">
        <f>W293-W294</f>
        <v>0</v>
      </c>
      <c r="X295" s="520"/>
      <c r="Y295" s="520"/>
      <c r="Z295" s="520"/>
      <c r="AA295" s="520"/>
      <c r="AB295" s="520"/>
      <c r="AC295" s="199"/>
      <c r="AD295" s="520">
        <f>AD293-AD294</f>
        <v>0</v>
      </c>
      <c r="AE295" s="520"/>
      <c r="AF295" s="520"/>
      <c r="AG295" s="520"/>
      <c r="AH295" s="520"/>
      <c r="AI295" s="520"/>
      <c r="AM295" s="147" t="s">
        <v>319</v>
      </c>
      <c r="BG295" s="480">
        <f>BG293-BG294</f>
        <v>0</v>
      </c>
      <c r="BH295" s="480"/>
      <c r="BI295" s="480"/>
      <c r="BJ295" s="480"/>
      <c r="BK295" s="480"/>
      <c r="BL295" s="480"/>
      <c r="BM295" s="197"/>
      <c r="BN295" s="480">
        <f>BN293-BN294</f>
        <v>0</v>
      </c>
      <c r="BO295" s="480"/>
      <c r="BP295" s="480"/>
      <c r="BQ295" s="480"/>
      <c r="BR295" s="480"/>
      <c r="BS295" s="480"/>
      <c r="BT295" s="200"/>
    </row>
    <row r="296" ht="15" customHeight="1" hidden="1">
      <c r="C296" s="214" t="s">
        <v>320</v>
      </c>
    </row>
    <row r="297" ht="15" customHeight="1" hidden="1">
      <c r="C297" s="214"/>
    </row>
    <row r="298" spans="1:39" ht="15" customHeight="1" hidden="1">
      <c r="A298" s="186">
        <v>26</v>
      </c>
      <c r="B298" s="186" t="s">
        <v>747</v>
      </c>
      <c r="C298" s="186" t="s">
        <v>321</v>
      </c>
      <c r="AK298" s="186">
        <v>23</v>
      </c>
      <c r="AL298" s="186" t="s">
        <v>747</v>
      </c>
      <c r="AM298" s="187" t="s">
        <v>322</v>
      </c>
    </row>
    <row r="299" spans="23:72" ht="15" customHeight="1" hidden="1">
      <c r="W299" s="437" t="str">
        <f>'[1]Danh mục'!$B$17</f>
        <v>30/09/2014</v>
      </c>
      <c r="X299" s="437"/>
      <c r="Y299" s="437"/>
      <c r="Z299" s="437"/>
      <c r="AA299" s="437"/>
      <c r="AB299" s="437"/>
      <c r="AC299" s="198"/>
      <c r="AD299" s="437">
        <f>'[1]Danh mục'!$B$19</f>
        <v>41640</v>
      </c>
      <c r="AE299" s="437"/>
      <c r="AF299" s="437"/>
      <c r="AG299" s="437"/>
      <c r="AH299" s="437"/>
      <c r="AI299" s="437"/>
      <c r="BG299" s="478" t="s">
        <v>185</v>
      </c>
      <c r="BH299" s="478"/>
      <c r="BI299" s="478"/>
      <c r="BJ299" s="478"/>
      <c r="BK299" s="478"/>
      <c r="BL299" s="478"/>
      <c r="BN299" s="478" t="s">
        <v>186</v>
      </c>
      <c r="BO299" s="478"/>
      <c r="BP299" s="478"/>
      <c r="BQ299" s="478"/>
      <c r="BR299" s="478"/>
      <c r="BS299" s="478"/>
      <c r="BT299" s="195"/>
    </row>
    <row r="300" spans="23:72" ht="15" customHeight="1" hidden="1">
      <c r="W300" s="218"/>
      <c r="X300" s="218"/>
      <c r="Y300" s="218"/>
      <c r="Z300" s="218"/>
      <c r="AA300" s="218"/>
      <c r="AB300" s="208" t="s">
        <v>579</v>
      </c>
      <c r="AC300" s="208"/>
      <c r="AD300" s="215"/>
      <c r="AE300" s="218"/>
      <c r="AF300" s="218"/>
      <c r="AG300" s="218"/>
      <c r="AH300" s="218"/>
      <c r="AI300" s="208" t="s">
        <v>579</v>
      </c>
      <c r="AJ300" s="219"/>
      <c r="AK300" s="272"/>
      <c r="AL300" s="272"/>
      <c r="AM300" s="197"/>
      <c r="AN300" s="197"/>
      <c r="AO300" s="197"/>
      <c r="AP300" s="197"/>
      <c r="AQ300" s="197"/>
      <c r="AR300" s="197"/>
      <c r="AS300" s="197"/>
      <c r="AT300" s="197"/>
      <c r="AU300" s="197"/>
      <c r="AV300" s="197"/>
      <c r="AW300" s="197"/>
      <c r="AX300" s="197"/>
      <c r="AY300" s="197"/>
      <c r="AZ300" s="197"/>
      <c r="BA300" s="197"/>
      <c r="BB300" s="197"/>
      <c r="BC300" s="197"/>
      <c r="BD300" s="197"/>
      <c r="BE300" s="197"/>
      <c r="BF300" s="197"/>
      <c r="BG300" s="222"/>
      <c r="BH300" s="222"/>
      <c r="BI300" s="222"/>
      <c r="BJ300" s="222"/>
      <c r="BK300" s="222"/>
      <c r="BL300" s="222"/>
      <c r="BM300" s="197"/>
      <c r="BN300" s="222"/>
      <c r="BO300" s="222"/>
      <c r="BP300" s="222"/>
      <c r="BQ300" s="222"/>
      <c r="BR300" s="222"/>
      <c r="BS300" s="222"/>
      <c r="BT300" s="222"/>
    </row>
    <row r="301" spans="3:72" ht="15" customHeight="1" hidden="1">
      <c r="C301" s="147" t="s">
        <v>323</v>
      </c>
      <c r="W301" s="424">
        <f>SUBTOTAL(9,W302:AB303)</f>
        <v>0</v>
      </c>
      <c r="X301" s="424"/>
      <c r="Y301" s="424"/>
      <c r="Z301" s="424"/>
      <c r="AA301" s="424"/>
      <c r="AB301" s="424"/>
      <c r="AC301" s="199"/>
      <c r="AD301" s="424">
        <f>SUBTOTAL(9,AD302:AI303)</f>
        <v>0</v>
      </c>
      <c r="AE301" s="424"/>
      <c r="AF301" s="424"/>
      <c r="AG301" s="424"/>
      <c r="AH301" s="424"/>
      <c r="AI301" s="424"/>
      <c r="AM301" s="147" t="s">
        <v>323</v>
      </c>
      <c r="BG301" s="435">
        <f>SUBTOTAL(9,BG302:BL303)</f>
        <v>0</v>
      </c>
      <c r="BH301" s="435"/>
      <c r="BI301" s="435"/>
      <c r="BJ301" s="435"/>
      <c r="BK301" s="435"/>
      <c r="BL301" s="435"/>
      <c r="BN301" s="435">
        <f>SUBTOTAL(9,BN302:BS303)</f>
        <v>0</v>
      </c>
      <c r="BO301" s="435"/>
      <c r="BP301" s="435"/>
      <c r="BQ301" s="435"/>
      <c r="BR301" s="435"/>
      <c r="BS301" s="435"/>
      <c r="BT301" s="200"/>
    </row>
    <row r="302" spans="3:72" ht="15" customHeight="1" hidden="1">
      <c r="C302" s="290" t="s">
        <v>324</v>
      </c>
      <c r="W302" s="422"/>
      <c r="X302" s="422"/>
      <c r="Y302" s="422"/>
      <c r="Z302" s="422"/>
      <c r="AA302" s="422"/>
      <c r="AB302" s="422"/>
      <c r="AC302" s="201"/>
      <c r="AD302" s="422"/>
      <c r="AE302" s="422"/>
      <c r="AF302" s="422"/>
      <c r="AG302" s="422"/>
      <c r="AH302" s="422"/>
      <c r="AI302" s="422"/>
      <c r="AM302" s="290" t="s">
        <v>324</v>
      </c>
      <c r="BG302" s="423"/>
      <c r="BH302" s="423"/>
      <c r="BI302" s="423"/>
      <c r="BJ302" s="423"/>
      <c r="BK302" s="423"/>
      <c r="BL302" s="423"/>
      <c r="BN302" s="423"/>
      <c r="BO302" s="423"/>
      <c r="BP302" s="423"/>
      <c r="BQ302" s="423"/>
      <c r="BR302" s="423"/>
      <c r="BS302" s="423"/>
      <c r="BT302" s="202"/>
    </row>
    <row r="303" spans="3:72" ht="15" customHeight="1" hidden="1">
      <c r="C303" s="290" t="s">
        <v>325</v>
      </c>
      <c r="W303" s="422"/>
      <c r="X303" s="422"/>
      <c r="Y303" s="422"/>
      <c r="Z303" s="422"/>
      <c r="AA303" s="422"/>
      <c r="AB303" s="422"/>
      <c r="AC303" s="201"/>
      <c r="AD303" s="422"/>
      <c r="AE303" s="422"/>
      <c r="AF303" s="422"/>
      <c r="AG303" s="422"/>
      <c r="AH303" s="422"/>
      <c r="AI303" s="422"/>
      <c r="AM303" s="290" t="s">
        <v>325</v>
      </c>
      <c r="BG303" s="423"/>
      <c r="BH303" s="423"/>
      <c r="BI303" s="423"/>
      <c r="BJ303" s="423"/>
      <c r="BK303" s="423"/>
      <c r="BL303" s="423"/>
      <c r="BN303" s="423"/>
      <c r="BO303" s="423"/>
      <c r="BP303" s="423"/>
      <c r="BQ303" s="423"/>
      <c r="BR303" s="423"/>
      <c r="BS303" s="423"/>
      <c r="BT303" s="202"/>
    </row>
    <row r="304" spans="3:72" ht="15" customHeight="1" hidden="1">
      <c r="C304" s="320" t="s">
        <v>326</v>
      </c>
      <c r="W304" s="424">
        <f>SUBTOTAL(9,W306:AB308)</f>
        <v>0</v>
      </c>
      <c r="X304" s="424"/>
      <c r="Y304" s="424"/>
      <c r="Z304" s="424"/>
      <c r="AA304" s="424"/>
      <c r="AB304" s="424"/>
      <c r="AC304" s="199"/>
      <c r="AD304" s="424"/>
      <c r="AE304" s="424"/>
      <c r="AF304" s="424"/>
      <c r="AG304" s="424"/>
      <c r="AH304" s="424"/>
      <c r="AI304" s="424"/>
      <c r="AM304" s="147" t="s">
        <v>326</v>
      </c>
      <c r="BG304" s="435">
        <f>SUBTOTAL(9,BG306:BL308)</f>
        <v>0</v>
      </c>
      <c r="BH304" s="435"/>
      <c r="BI304" s="435"/>
      <c r="BJ304" s="435"/>
      <c r="BK304" s="435"/>
      <c r="BL304" s="435"/>
      <c r="BM304" s="197"/>
      <c r="BN304" s="435">
        <f>SUBTOTAL(9,BN306:BS308)</f>
        <v>0</v>
      </c>
      <c r="BO304" s="435"/>
      <c r="BP304" s="435"/>
      <c r="BQ304" s="435"/>
      <c r="BR304" s="435"/>
      <c r="BS304" s="435"/>
      <c r="BT304" s="200"/>
    </row>
    <row r="305" spans="3:39" ht="15" customHeight="1" hidden="1">
      <c r="C305" s="320" t="s">
        <v>327</v>
      </c>
      <c r="W305" s="201"/>
      <c r="X305" s="201"/>
      <c r="Y305" s="201"/>
      <c r="Z305" s="201"/>
      <c r="AA305" s="201"/>
      <c r="AB305" s="201"/>
      <c r="AC305" s="201"/>
      <c r="AD305" s="201"/>
      <c r="AE305" s="201"/>
      <c r="AF305" s="201"/>
      <c r="AG305" s="201"/>
      <c r="AH305" s="201"/>
      <c r="AI305" s="201"/>
      <c r="AM305" s="147" t="s">
        <v>328</v>
      </c>
    </row>
    <row r="306" spans="3:72" ht="15" customHeight="1" hidden="1">
      <c r="C306" s="293" t="s">
        <v>329</v>
      </c>
      <c r="W306" s="422"/>
      <c r="X306" s="422"/>
      <c r="Y306" s="422"/>
      <c r="Z306" s="422"/>
      <c r="AA306" s="422"/>
      <c r="AB306" s="422"/>
      <c r="AC306" s="201"/>
      <c r="AD306" s="422"/>
      <c r="AE306" s="422"/>
      <c r="AF306" s="422"/>
      <c r="AG306" s="422"/>
      <c r="AH306" s="422"/>
      <c r="AI306" s="422"/>
      <c r="AM306" s="290" t="s">
        <v>330</v>
      </c>
      <c r="BG306" s="423"/>
      <c r="BH306" s="423"/>
      <c r="BI306" s="423"/>
      <c r="BJ306" s="423"/>
      <c r="BK306" s="423"/>
      <c r="BL306" s="423"/>
      <c r="BN306" s="423"/>
      <c r="BO306" s="423"/>
      <c r="BP306" s="423"/>
      <c r="BQ306" s="423"/>
      <c r="BR306" s="423"/>
      <c r="BS306" s="423"/>
      <c r="BT306" s="202"/>
    </row>
    <row r="307" spans="3:72" ht="15" customHeight="1" hidden="1">
      <c r="C307" s="293" t="s">
        <v>331</v>
      </c>
      <c r="W307" s="422"/>
      <c r="X307" s="422"/>
      <c r="Y307" s="422"/>
      <c r="Z307" s="422"/>
      <c r="AA307" s="422"/>
      <c r="AB307" s="422"/>
      <c r="AC307" s="201"/>
      <c r="AD307" s="422"/>
      <c r="AE307" s="422"/>
      <c r="AF307" s="422"/>
      <c r="AG307" s="422"/>
      <c r="AH307" s="422"/>
      <c r="AI307" s="422"/>
      <c r="AM307" s="290" t="s">
        <v>332</v>
      </c>
      <c r="BG307" s="423"/>
      <c r="BH307" s="423"/>
      <c r="BI307" s="423"/>
      <c r="BJ307" s="423"/>
      <c r="BK307" s="423"/>
      <c r="BL307" s="423"/>
      <c r="BN307" s="423"/>
      <c r="BO307" s="423"/>
      <c r="BP307" s="423"/>
      <c r="BQ307" s="423"/>
      <c r="BR307" s="423"/>
      <c r="BS307" s="423"/>
      <c r="BT307" s="202"/>
    </row>
    <row r="308" spans="3:39" ht="15" customHeight="1" hidden="1">
      <c r="C308" s="290" t="s">
        <v>333</v>
      </c>
      <c r="W308" s="201"/>
      <c r="X308" s="201"/>
      <c r="Y308" s="201"/>
      <c r="Z308" s="201"/>
      <c r="AA308" s="201"/>
      <c r="AB308" s="201"/>
      <c r="AC308" s="201"/>
      <c r="AD308" s="201"/>
      <c r="AE308" s="201"/>
      <c r="AF308" s="201"/>
      <c r="AG308" s="201"/>
      <c r="AH308" s="201"/>
      <c r="AI308" s="201"/>
      <c r="AM308" s="290" t="s">
        <v>333</v>
      </c>
    </row>
    <row r="309" ht="15" customHeight="1" hidden="1">
      <c r="C309" s="214"/>
    </row>
    <row r="310" spans="1:75" s="324" customFormat="1" ht="15" customHeight="1" hidden="1">
      <c r="A310" s="322"/>
      <c r="B310" s="322"/>
      <c r="C310" s="521" t="s">
        <v>334</v>
      </c>
      <c r="D310" s="521"/>
      <c r="E310" s="521"/>
      <c r="F310" s="521"/>
      <c r="G310" s="521"/>
      <c r="H310" s="521"/>
      <c r="I310" s="521"/>
      <c r="J310" s="521"/>
      <c r="K310" s="521"/>
      <c r="L310" s="521"/>
      <c r="M310" s="521"/>
      <c r="N310" s="521"/>
      <c r="O310" s="521"/>
      <c r="P310" s="521"/>
      <c r="Q310" s="521"/>
      <c r="R310" s="521"/>
      <c r="S310" s="521"/>
      <c r="T310" s="521"/>
      <c r="U310" s="521"/>
      <c r="V310" s="521"/>
      <c r="W310" s="521"/>
      <c r="X310" s="521"/>
      <c r="Y310" s="521"/>
      <c r="Z310" s="521"/>
      <c r="AA310" s="521"/>
      <c r="AB310" s="521"/>
      <c r="AC310" s="521"/>
      <c r="AD310" s="521"/>
      <c r="AE310" s="521"/>
      <c r="AF310" s="521"/>
      <c r="AG310" s="521"/>
      <c r="AH310" s="521"/>
      <c r="AI310" s="521"/>
      <c r="AK310" s="322"/>
      <c r="AL310" s="322"/>
      <c r="AM310" s="325"/>
      <c r="AN310" s="325"/>
      <c r="AO310" s="325"/>
      <c r="AP310" s="325"/>
      <c r="AQ310" s="325"/>
      <c r="AR310" s="325"/>
      <c r="AS310" s="325"/>
      <c r="AT310" s="325"/>
      <c r="AU310" s="325"/>
      <c r="AV310" s="325"/>
      <c r="AW310" s="325"/>
      <c r="AX310" s="325"/>
      <c r="AY310" s="325"/>
      <c r="AZ310" s="325"/>
      <c r="BA310" s="325"/>
      <c r="BB310" s="325"/>
      <c r="BC310" s="325"/>
      <c r="BD310" s="325"/>
      <c r="BE310" s="325"/>
      <c r="BF310" s="325"/>
      <c r="BG310" s="325"/>
      <c r="BH310" s="325"/>
      <c r="BI310" s="325"/>
      <c r="BJ310" s="325"/>
      <c r="BK310" s="325"/>
      <c r="BL310" s="325"/>
      <c r="BM310" s="325"/>
      <c r="BN310" s="325"/>
      <c r="BO310" s="325"/>
      <c r="BP310" s="325"/>
      <c r="BQ310" s="325"/>
      <c r="BR310" s="325"/>
      <c r="BS310" s="325"/>
      <c r="BT310" s="325"/>
      <c r="BU310" s="326"/>
      <c r="BV310" s="286" t="s">
        <v>335</v>
      </c>
      <c r="BW310" s="325"/>
    </row>
    <row r="311" spans="1:75" s="324" customFormat="1" ht="15" customHeight="1" thickTop="1">
      <c r="A311" s="322"/>
      <c r="B311" s="322"/>
      <c r="C311" s="323"/>
      <c r="D311" s="323"/>
      <c r="E311" s="323"/>
      <c r="F311" s="323"/>
      <c r="G311" s="323"/>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323"/>
      <c r="AE311" s="323"/>
      <c r="AF311" s="323"/>
      <c r="AG311" s="323"/>
      <c r="AH311" s="323"/>
      <c r="AI311" s="323"/>
      <c r="AK311" s="322"/>
      <c r="AL311" s="322"/>
      <c r="AM311" s="325"/>
      <c r="AN311" s="325"/>
      <c r="AO311" s="325"/>
      <c r="AP311" s="325"/>
      <c r="AQ311" s="325"/>
      <c r="AR311" s="325"/>
      <c r="AS311" s="325"/>
      <c r="AT311" s="325"/>
      <c r="AU311" s="325"/>
      <c r="AV311" s="325"/>
      <c r="AW311" s="325"/>
      <c r="AX311" s="325"/>
      <c r="AY311" s="325"/>
      <c r="AZ311" s="325"/>
      <c r="BA311" s="325"/>
      <c r="BB311" s="325"/>
      <c r="BC311" s="325"/>
      <c r="BD311" s="325"/>
      <c r="BE311" s="325"/>
      <c r="BF311" s="325"/>
      <c r="BG311" s="325"/>
      <c r="BH311" s="325"/>
      <c r="BI311" s="325"/>
      <c r="BJ311" s="325"/>
      <c r="BK311" s="325"/>
      <c r="BL311" s="325"/>
      <c r="BM311" s="325"/>
      <c r="BN311" s="325"/>
      <c r="BO311" s="325"/>
      <c r="BP311" s="325"/>
      <c r="BQ311" s="325"/>
      <c r="BR311" s="325"/>
      <c r="BS311" s="325"/>
      <c r="BT311" s="325"/>
      <c r="BU311" s="326"/>
      <c r="BV311" s="286"/>
      <c r="BW311" s="325"/>
    </row>
    <row r="312" spans="1:39" ht="16.5" customHeight="1">
      <c r="A312" s="186">
        <v>14</v>
      </c>
      <c r="B312" s="186" t="s">
        <v>747</v>
      </c>
      <c r="C312" s="186" t="s">
        <v>336</v>
      </c>
      <c r="W312" s="522" t="s">
        <v>680</v>
      </c>
      <c r="X312" s="523"/>
      <c r="Y312" s="523"/>
      <c r="Z312" s="523"/>
      <c r="AA312" s="523"/>
      <c r="AB312" s="523"/>
      <c r="AC312" s="188"/>
      <c r="AD312" s="522" t="s">
        <v>681</v>
      </c>
      <c r="AE312" s="523"/>
      <c r="AF312" s="523"/>
      <c r="AG312" s="523"/>
      <c r="AH312" s="523"/>
      <c r="AI312" s="523"/>
      <c r="AK312" s="186">
        <f>A312</f>
        <v>14</v>
      </c>
      <c r="AL312" s="186" t="s">
        <v>747</v>
      </c>
      <c r="AM312" s="187" t="s">
        <v>510</v>
      </c>
    </row>
    <row r="313" spans="23:35" ht="6" customHeight="1">
      <c r="W313" s="523"/>
      <c r="X313" s="523"/>
      <c r="Y313" s="523"/>
      <c r="Z313" s="523"/>
      <c r="AA313" s="523"/>
      <c r="AB313" s="523"/>
      <c r="AC313" s="193"/>
      <c r="AD313" s="523"/>
      <c r="AE313" s="523"/>
      <c r="AF313" s="523"/>
      <c r="AG313" s="523"/>
      <c r="AH313" s="523"/>
      <c r="AI313" s="523"/>
    </row>
    <row r="314" spans="23:72" ht="12.75">
      <c r="W314" s="306"/>
      <c r="X314" s="220"/>
      <c r="Y314" s="220"/>
      <c r="Z314" s="220"/>
      <c r="AA314" s="220"/>
      <c r="AB314" s="196" t="s">
        <v>579</v>
      </c>
      <c r="AC314" s="208"/>
      <c r="AD314" s="306"/>
      <c r="AE314" s="220"/>
      <c r="AF314" s="220"/>
      <c r="AG314" s="220"/>
      <c r="AH314" s="220"/>
      <c r="AI314" s="196" t="s">
        <v>579</v>
      </c>
      <c r="AJ314" s="219"/>
      <c r="BG314" s="524" t="s">
        <v>185</v>
      </c>
      <c r="BH314" s="524"/>
      <c r="BI314" s="524"/>
      <c r="BJ314" s="524"/>
      <c r="BK314" s="524"/>
      <c r="BL314" s="524"/>
      <c r="BN314" s="524" t="s">
        <v>186</v>
      </c>
      <c r="BO314" s="524"/>
      <c r="BP314" s="524"/>
      <c r="BQ314" s="524"/>
      <c r="BR314" s="524"/>
      <c r="BS314" s="524"/>
      <c r="BT314" s="222"/>
    </row>
    <row r="315" spans="1:75" s="327" customFormat="1" ht="12.75">
      <c r="A315" s="254"/>
      <c r="B315" s="254"/>
      <c r="C315" s="258" t="s">
        <v>337</v>
      </c>
      <c r="D315" s="258"/>
      <c r="E315" s="258"/>
      <c r="F315" s="258"/>
      <c r="G315" s="258"/>
      <c r="H315" s="258"/>
      <c r="I315" s="258"/>
      <c r="J315" s="258"/>
      <c r="K315" s="258"/>
      <c r="L315" s="258"/>
      <c r="M315" s="258"/>
      <c r="N315" s="258"/>
      <c r="O315" s="258"/>
      <c r="P315" s="258"/>
      <c r="Q315" s="258"/>
      <c r="R315" s="258"/>
      <c r="S315" s="258"/>
      <c r="T315" s="258"/>
      <c r="U315" s="258"/>
      <c r="V315" s="258"/>
      <c r="W315" s="525">
        <v>2083435502</v>
      </c>
      <c r="X315" s="525"/>
      <c r="Y315" s="525"/>
      <c r="Z315" s="525"/>
      <c r="AA315" s="525"/>
      <c r="AB315" s="525"/>
      <c r="AC315" s="203"/>
      <c r="AD315" s="525">
        <v>10447214322</v>
      </c>
      <c r="AE315" s="525"/>
      <c r="AF315" s="525"/>
      <c r="AG315" s="525"/>
      <c r="AH315" s="525"/>
      <c r="AI315" s="525"/>
      <c r="AK315" s="254"/>
      <c r="AL315" s="254"/>
      <c r="AM315" s="328" t="s">
        <v>338</v>
      </c>
      <c r="AN315" s="258"/>
      <c r="AO315" s="258"/>
      <c r="AP315" s="258"/>
      <c r="AQ315" s="258"/>
      <c r="AR315" s="258"/>
      <c r="AS315" s="258"/>
      <c r="AT315" s="258"/>
      <c r="AU315" s="258"/>
      <c r="AV315" s="258"/>
      <c r="AW315" s="258"/>
      <c r="AX315" s="258"/>
      <c r="AY315" s="258"/>
      <c r="AZ315" s="258"/>
      <c r="BA315" s="258"/>
      <c r="BB315" s="258"/>
      <c r="BC315" s="258"/>
      <c r="BD315" s="258"/>
      <c r="BE315" s="258"/>
      <c r="BF315" s="258"/>
      <c r="BG315" s="526"/>
      <c r="BH315" s="526"/>
      <c r="BI315" s="526"/>
      <c r="BJ315" s="526"/>
      <c r="BK315" s="526"/>
      <c r="BL315" s="526"/>
      <c r="BM315" s="330"/>
      <c r="BN315" s="526"/>
      <c r="BO315" s="526"/>
      <c r="BP315" s="526"/>
      <c r="BQ315" s="526"/>
      <c r="BR315" s="526"/>
      <c r="BS315" s="526"/>
      <c r="BT315" s="329"/>
      <c r="BU315" s="331"/>
      <c r="BV315" s="331"/>
      <c r="BW315" s="258"/>
    </row>
    <row r="316" spans="3:72" ht="15" customHeight="1">
      <c r="C316" s="147" t="s">
        <v>944</v>
      </c>
      <c r="W316" s="424"/>
      <c r="X316" s="424"/>
      <c r="Y316" s="424"/>
      <c r="Z316" s="424"/>
      <c r="AA316" s="424"/>
      <c r="AB316" s="424"/>
      <c r="AC316" s="199"/>
      <c r="AD316" s="424"/>
      <c r="AE316" s="424"/>
      <c r="AF316" s="424"/>
      <c r="AG316" s="424"/>
      <c r="AH316" s="424"/>
      <c r="AI316" s="424"/>
      <c r="AM316" s="290" t="s">
        <v>339</v>
      </c>
      <c r="BG316" s="527"/>
      <c r="BH316" s="527"/>
      <c r="BI316" s="527"/>
      <c r="BJ316" s="527"/>
      <c r="BK316" s="527"/>
      <c r="BL316" s="527"/>
      <c r="BM316" s="200"/>
      <c r="BN316" s="527"/>
      <c r="BO316" s="527"/>
      <c r="BP316" s="527"/>
      <c r="BQ316" s="527"/>
      <c r="BR316" s="527"/>
      <c r="BS316" s="527"/>
      <c r="BT316" s="106"/>
    </row>
    <row r="317" spans="3:78" ht="15" customHeight="1" hidden="1">
      <c r="C317" s="147" t="s">
        <v>7</v>
      </c>
      <c r="W317" s="424"/>
      <c r="X317" s="424"/>
      <c r="Y317" s="424"/>
      <c r="Z317" s="424"/>
      <c r="AA317" s="424"/>
      <c r="AB317" s="424"/>
      <c r="AC317" s="199"/>
      <c r="AD317" s="424"/>
      <c r="AE317" s="424"/>
      <c r="AF317" s="424"/>
      <c r="AG317" s="424"/>
      <c r="AH317" s="424"/>
      <c r="AI317" s="424"/>
      <c r="AM317" s="147" t="s">
        <v>631</v>
      </c>
      <c r="BG317" s="435">
        <f>SUBTOTAL(9,BG318:BL321)</f>
        <v>0</v>
      </c>
      <c r="BH317" s="435"/>
      <c r="BI317" s="435"/>
      <c r="BJ317" s="435"/>
      <c r="BK317" s="435"/>
      <c r="BL317" s="435"/>
      <c r="BM317" s="200"/>
      <c r="BN317" s="435">
        <f>SUBTOTAL(9,BN318:BS321)</f>
        <v>0</v>
      </c>
      <c r="BO317" s="435"/>
      <c r="BP317" s="435"/>
      <c r="BQ317" s="435"/>
      <c r="BR317" s="435"/>
      <c r="BS317" s="435"/>
      <c r="BT317" s="200"/>
      <c r="BU317" s="424"/>
      <c r="BV317" s="424"/>
      <c r="BW317" s="424"/>
      <c r="BX317" s="424"/>
      <c r="BY317" s="424"/>
      <c r="BZ317" s="424"/>
    </row>
    <row r="318" spans="3:78" ht="15" customHeight="1" hidden="1">
      <c r="C318" s="293" t="s">
        <v>340</v>
      </c>
      <c r="D318" s="290" t="s">
        <v>341</v>
      </c>
      <c r="W318" s="481"/>
      <c r="X318" s="481"/>
      <c r="Y318" s="481"/>
      <c r="Z318" s="481"/>
      <c r="AA318" s="481"/>
      <c r="AB318" s="481"/>
      <c r="AC318" s="201"/>
      <c r="AM318" s="290" t="s">
        <v>342</v>
      </c>
      <c r="BG318" s="527"/>
      <c r="BH318" s="527"/>
      <c r="BI318" s="527"/>
      <c r="BJ318" s="527"/>
      <c r="BK318" s="527"/>
      <c r="BL318" s="527"/>
      <c r="BM318" s="202"/>
      <c r="BN318" s="527"/>
      <c r="BO318" s="527"/>
      <c r="BP318" s="527"/>
      <c r="BQ318" s="527"/>
      <c r="BR318" s="527"/>
      <c r="BS318" s="527"/>
      <c r="BT318" s="106"/>
      <c r="BU318" s="481"/>
      <c r="BV318" s="481"/>
      <c r="BW318" s="481"/>
      <c r="BX318" s="481"/>
      <c r="BY318" s="481"/>
      <c r="BZ318" s="481"/>
    </row>
    <row r="319" spans="3:78" ht="15" customHeight="1" hidden="1">
      <c r="C319" s="290"/>
      <c r="D319" s="290" t="s">
        <v>343</v>
      </c>
      <c r="W319" s="481"/>
      <c r="X319" s="481"/>
      <c r="Y319" s="481"/>
      <c r="Z319" s="481"/>
      <c r="AA319" s="481"/>
      <c r="AB319" s="481"/>
      <c r="AC319" s="201"/>
      <c r="AM319" s="290" t="s">
        <v>344</v>
      </c>
      <c r="BG319" s="527"/>
      <c r="BH319" s="527"/>
      <c r="BI319" s="527"/>
      <c r="BJ319" s="527"/>
      <c r="BK319" s="527"/>
      <c r="BL319" s="527"/>
      <c r="BM319" s="202"/>
      <c r="BN319" s="527"/>
      <c r="BO319" s="527"/>
      <c r="BP319" s="527"/>
      <c r="BQ319" s="527"/>
      <c r="BR319" s="527"/>
      <c r="BS319" s="527"/>
      <c r="BT319" s="106"/>
      <c r="BU319" s="481"/>
      <c r="BV319" s="481"/>
      <c r="BW319" s="481"/>
      <c r="BX319" s="481"/>
      <c r="BY319" s="481"/>
      <c r="BZ319" s="481"/>
    </row>
    <row r="320" spans="3:78" ht="15" customHeight="1" hidden="1">
      <c r="C320" s="293" t="s">
        <v>340</v>
      </c>
      <c r="D320" s="290" t="s">
        <v>345</v>
      </c>
      <c r="W320" s="481"/>
      <c r="X320" s="481"/>
      <c r="Y320" s="481"/>
      <c r="Z320" s="481"/>
      <c r="AA320" s="481"/>
      <c r="AB320" s="481"/>
      <c r="AC320" s="201"/>
      <c r="AM320" s="290" t="s">
        <v>346</v>
      </c>
      <c r="BG320" s="527"/>
      <c r="BH320" s="527"/>
      <c r="BI320" s="527"/>
      <c r="BJ320" s="527"/>
      <c r="BK320" s="527"/>
      <c r="BL320" s="527"/>
      <c r="BM320" s="202"/>
      <c r="BN320" s="527"/>
      <c r="BO320" s="527"/>
      <c r="BP320" s="527"/>
      <c r="BQ320" s="527"/>
      <c r="BR320" s="527"/>
      <c r="BS320" s="527"/>
      <c r="BT320" s="106"/>
      <c r="BU320" s="481"/>
      <c r="BV320" s="481"/>
      <c r="BW320" s="481"/>
      <c r="BX320" s="481"/>
      <c r="BY320" s="481"/>
      <c r="BZ320" s="481"/>
    </row>
    <row r="321" spans="3:78" ht="15" customHeight="1" hidden="1">
      <c r="C321" s="290"/>
      <c r="D321" s="290" t="s">
        <v>347</v>
      </c>
      <c r="W321" s="481"/>
      <c r="X321" s="481"/>
      <c r="Y321" s="481"/>
      <c r="Z321" s="481"/>
      <c r="AA321" s="481"/>
      <c r="AB321" s="481"/>
      <c r="AC321" s="201"/>
      <c r="AM321" s="290" t="s">
        <v>348</v>
      </c>
      <c r="BG321" s="527"/>
      <c r="BH321" s="527"/>
      <c r="BI321" s="527"/>
      <c r="BJ321" s="527"/>
      <c r="BK321" s="527"/>
      <c r="BL321" s="527"/>
      <c r="BM321" s="202"/>
      <c r="BN321" s="527"/>
      <c r="BO321" s="527"/>
      <c r="BP321" s="527"/>
      <c r="BQ321" s="527"/>
      <c r="BR321" s="527"/>
      <c r="BS321" s="527"/>
      <c r="BT321" s="106"/>
      <c r="BU321" s="481"/>
      <c r="BV321" s="481"/>
      <c r="BW321" s="481"/>
      <c r="BX321" s="481"/>
      <c r="BY321" s="481"/>
      <c r="BZ321" s="481"/>
    </row>
    <row r="322" spans="3:78" ht="15" customHeight="1" hidden="1">
      <c r="C322" s="147" t="s">
        <v>349</v>
      </c>
      <c r="D322" s="290"/>
      <c r="W322" s="473">
        <v>0</v>
      </c>
      <c r="X322" s="473"/>
      <c r="Y322" s="473"/>
      <c r="Z322" s="473"/>
      <c r="AA322" s="473"/>
      <c r="AB322" s="473"/>
      <c r="AC322" s="201"/>
      <c r="AM322" s="290"/>
      <c r="BG322" s="106"/>
      <c r="BH322" s="106"/>
      <c r="BI322" s="106"/>
      <c r="BJ322" s="106"/>
      <c r="BK322" s="106"/>
      <c r="BL322" s="106"/>
      <c r="BM322" s="202"/>
      <c r="BN322" s="106"/>
      <c r="BO322" s="106"/>
      <c r="BP322" s="106"/>
      <c r="BQ322" s="106"/>
      <c r="BR322" s="106"/>
      <c r="BS322" s="106"/>
      <c r="BT322" s="106"/>
      <c r="BU322" s="473"/>
      <c r="BV322" s="473"/>
      <c r="BW322" s="473"/>
      <c r="BX322" s="473"/>
      <c r="BY322" s="473"/>
      <c r="BZ322" s="473"/>
    </row>
    <row r="323" spans="3:72" ht="3.75" customHeight="1">
      <c r="C323" s="290"/>
      <c r="D323" s="290"/>
      <c r="W323" s="204"/>
      <c r="X323" s="204"/>
      <c r="Y323" s="204"/>
      <c r="Z323" s="204"/>
      <c r="AA323" s="204"/>
      <c r="AB323" s="204"/>
      <c r="AC323" s="201"/>
      <c r="AD323" s="204"/>
      <c r="AE323" s="204"/>
      <c r="AF323" s="204"/>
      <c r="AG323" s="204"/>
      <c r="AH323" s="204"/>
      <c r="AI323" s="204"/>
      <c r="AM323" s="290"/>
      <c r="BG323" s="106"/>
      <c r="BH323" s="106"/>
      <c r="BI323" s="106"/>
      <c r="BJ323" s="106"/>
      <c r="BK323" s="106"/>
      <c r="BL323" s="106"/>
      <c r="BM323" s="202"/>
      <c r="BN323" s="106"/>
      <c r="BO323" s="106"/>
      <c r="BP323" s="106"/>
      <c r="BQ323" s="106"/>
      <c r="BR323" s="106"/>
      <c r="BS323" s="106"/>
      <c r="BT323" s="106"/>
    </row>
    <row r="324" spans="3:74" ht="15" customHeight="1" thickBot="1">
      <c r="C324" s="290"/>
      <c r="J324" s="187"/>
      <c r="K324" s="187"/>
      <c r="L324" s="187"/>
      <c r="M324" s="187"/>
      <c r="N324" s="187"/>
      <c r="O324" s="187"/>
      <c r="P324" s="187"/>
      <c r="Q324" s="187"/>
      <c r="R324" s="187"/>
      <c r="S324" s="187"/>
      <c r="T324" s="187"/>
      <c r="U324" s="187"/>
      <c r="V324" s="187"/>
      <c r="W324" s="426">
        <f>SUBTOTAL(9,W315:AB322)</f>
        <v>2083435502</v>
      </c>
      <c r="X324" s="426"/>
      <c r="Y324" s="426"/>
      <c r="Z324" s="426"/>
      <c r="AA324" s="426"/>
      <c r="AB324" s="426"/>
      <c r="AC324" s="145"/>
      <c r="AD324" s="426">
        <f>SUBTOTAL(9,AD315:AI322)</f>
        <v>10447214322</v>
      </c>
      <c r="AE324" s="426"/>
      <c r="AF324" s="426"/>
      <c r="AG324" s="426"/>
      <c r="AH324" s="426"/>
      <c r="AI324" s="426"/>
      <c r="AM324" s="290" t="s">
        <v>350</v>
      </c>
      <c r="BG324" s="433"/>
      <c r="BH324" s="433"/>
      <c r="BI324" s="433"/>
      <c r="BJ324" s="433"/>
      <c r="BK324" s="433"/>
      <c r="BL324" s="433"/>
      <c r="BM324" s="202"/>
      <c r="BN324" s="423"/>
      <c r="BO324" s="423"/>
      <c r="BP324" s="423"/>
      <c r="BQ324" s="423"/>
      <c r="BR324" s="423"/>
      <c r="BS324" s="423"/>
      <c r="BT324" s="202"/>
      <c r="BU324" s="206"/>
      <c r="BV324" s="206"/>
    </row>
    <row r="325" spans="23:72" ht="6" customHeight="1" hidden="1">
      <c r="W325" s="202"/>
      <c r="X325" s="202"/>
      <c r="Y325" s="202"/>
      <c r="Z325" s="202"/>
      <c r="AA325" s="202"/>
      <c r="AB325" s="202"/>
      <c r="AC325" s="202"/>
      <c r="AD325" s="202"/>
      <c r="AE325" s="202"/>
      <c r="AF325" s="202"/>
      <c r="AG325" s="202"/>
      <c r="AH325" s="202"/>
      <c r="AI325" s="202"/>
      <c r="BG325" s="202"/>
      <c r="BH325" s="202"/>
      <c r="BI325" s="202"/>
      <c r="BJ325" s="202"/>
      <c r="BK325" s="202"/>
      <c r="BL325" s="202"/>
      <c r="BM325" s="202"/>
      <c r="BN325" s="202"/>
      <c r="BO325" s="202"/>
      <c r="BP325" s="202"/>
      <c r="BQ325" s="202"/>
      <c r="BR325" s="202"/>
      <c r="BS325" s="202"/>
      <c r="BT325" s="202"/>
    </row>
    <row r="326" spans="1:72" ht="15" customHeight="1" hidden="1">
      <c r="A326" s="186">
        <v>17</v>
      </c>
      <c r="B326" s="186" t="s">
        <v>747</v>
      </c>
      <c r="C326" s="186" t="s">
        <v>351</v>
      </c>
      <c r="W326" s="528"/>
      <c r="X326" s="528"/>
      <c r="Y326" s="528"/>
      <c r="Z326" s="528"/>
      <c r="AA326" s="528"/>
      <c r="AB326" s="528"/>
      <c r="AC326" s="202"/>
      <c r="AD326" s="528"/>
      <c r="AE326" s="528"/>
      <c r="AF326" s="528"/>
      <c r="AG326" s="528"/>
      <c r="AH326" s="528"/>
      <c r="AI326" s="528"/>
      <c r="AK326" s="186">
        <f>A326</f>
        <v>17</v>
      </c>
      <c r="AL326" s="186" t="s">
        <v>747</v>
      </c>
      <c r="AM326" s="187" t="s">
        <v>956</v>
      </c>
      <c r="BG326" s="528" t="e">
        <f>SUBTOTAL(9,#REF!)</f>
        <v>#REF!</v>
      </c>
      <c r="BH326" s="528"/>
      <c r="BI326" s="528"/>
      <c r="BJ326" s="528"/>
      <c r="BK326" s="528"/>
      <c r="BL326" s="528"/>
      <c r="BM326" s="202"/>
      <c r="BN326" s="528" t="e">
        <f>SUBTOTAL(9,#REF!)</f>
        <v>#REF!</v>
      </c>
      <c r="BO326" s="528"/>
      <c r="BP326" s="528"/>
      <c r="BQ326" s="528"/>
      <c r="BR326" s="528"/>
      <c r="BS326" s="528"/>
      <c r="BT326" s="104"/>
    </row>
    <row r="327" spans="23:72" ht="15" customHeight="1" hidden="1">
      <c r="W327" s="420"/>
      <c r="X327" s="420"/>
      <c r="Y327" s="420"/>
      <c r="Z327" s="420"/>
      <c r="AA327" s="420"/>
      <c r="AB327" s="420"/>
      <c r="AC327" s="198"/>
      <c r="AD327" s="420" t="str">
        <f>'[1]Danh mục'!$B$18</f>
        <v>Quý III/2014</v>
      </c>
      <c r="AE327" s="420"/>
      <c r="AF327" s="420"/>
      <c r="AG327" s="420"/>
      <c r="AH327" s="420"/>
      <c r="AI327" s="420"/>
      <c r="BG327" s="423"/>
      <c r="BH327" s="423"/>
      <c r="BI327" s="423"/>
      <c r="BJ327" s="423"/>
      <c r="BK327" s="423"/>
      <c r="BL327" s="423"/>
      <c r="BM327" s="202"/>
      <c r="BN327" s="423"/>
      <c r="BO327" s="423"/>
      <c r="BP327" s="423"/>
      <c r="BQ327" s="423"/>
      <c r="BR327" s="423"/>
      <c r="BS327" s="423"/>
      <c r="BT327" s="202"/>
    </row>
    <row r="328" spans="23:72" ht="15" customHeight="1" hidden="1">
      <c r="W328" s="148"/>
      <c r="X328" s="148"/>
      <c r="Y328" s="148"/>
      <c r="Z328" s="148"/>
      <c r="AA328" s="148"/>
      <c r="AB328" s="208"/>
      <c r="AC328" s="208"/>
      <c r="AD328" s="215"/>
      <c r="AE328" s="218"/>
      <c r="AF328" s="218"/>
      <c r="AG328" s="218"/>
      <c r="AH328" s="218"/>
      <c r="AI328" s="208" t="s">
        <v>579</v>
      </c>
      <c r="BG328" s="202"/>
      <c r="BH328" s="202"/>
      <c r="BI328" s="202"/>
      <c r="BJ328" s="202"/>
      <c r="BK328" s="202"/>
      <c r="BL328" s="202"/>
      <c r="BM328" s="202"/>
      <c r="BN328" s="202"/>
      <c r="BO328" s="202"/>
      <c r="BP328" s="202"/>
      <c r="BQ328" s="202"/>
      <c r="BR328" s="202"/>
      <c r="BS328" s="202"/>
      <c r="BT328" s="202"/>
    </row>
    <row r="329" spans="3:72" ht="15" customHeight="1" hidden="1">
      <c r="C329" s="147" t="s">
        <v>352</v>
      </c>
      <c r="W329" s="481"/>
      <c r="X329" s="481"/>
      <c r="Y329" s="481"/>
      <c r="Z329" s="481"/>
      <c r="AA329" s="481"/>
      <c r="AB329" s="481"/>
      <c r="AC329" s="223"/>
      <c r="AD329" s="481"/>
      <c r="AE329" s="481"/>
      <c r="AF329" s="481"/>
      <c r="AG329" s="481"/>
      <c r="AH329" s="481"/>
      <c r="AI329" s="481"/>
      <c r="BG329" s="202"/>
      <c r="BH329" s="202"/>
      <c r="BI329" s="202"/>
      <c r="BJ329" s="202"/>
      <c r="BK329" s="202"/>
      <c r="BL329" s="202"/>
      <c r="BM329" s="202"/>
      <c r="BN329" s="202"/>
      <c r="BO329" s="202"/>
      <c r="BP329" s="202"/>
      <c r="BQ329" s="202"/>
      <c r="BR329" s="202"/>
      <c r="BS329" s="202"/>
      <c r="BT329" s="202"/>
    </row>
    <row r="330" spans="3:72" ht="15" customHeight="1" hidden="1">
      <c r="C330" s="147" t="s">
        <v>353</v>
      </c>
      <c r="W330" s="481"/>
      <c r="X330" s="481"/>
      <c r="Y330" s="481"/>
      <c r="Z330" s="481"/>
      <c r="AA330" s="481"/>
      <c r="AB330" s="481"/>
      <c r="AC330" s="223"/>
      <c r="AD330" s="481">
        <f>'[1]Tổng hợp'!F220</f>
        <v>0</v>
      </c>
      <c r="AE330" s="481"/>
      <c r="AF330" s="481"/>
      <c r="AG330" s="481"/>
      <c r="AH330" s="481"/>
      <c r="AI330" s="481"/>
      <c r="BG330" s="202"/>
      <c r="BH330" s="202"/>
      <c r="BI330" s="202"/>
      <c r="BJ330" s="202"/>
      <c r="BK330" s="202"/>
      <c r="BL330" s="202"/>
      <c r="BM330" s="202"/>
      <c r="BN330" s="202"/>
      <c r="BO330" s="202"/>
      <c r="BP330" s="202"/>
      <c r="BQ330" s="202"/>
      <c r="BR330" s="202"/>
      <c r="BS330" s="202"/>
      <c r="BT330" s="202"/>
    </row>
    <row r="331" spans="3:72" ht="15" customHeight="1" hidden="1">
      <c r="C331" s="147" t="s">
        <v>354</v>
      </c>
      <c r="W331" s="481"/>
      <c r="X331" s="481"/>
      <c r="Y331" s="481"/>
      <c r="Z331" s="481"/>
      <c r="AA331" s="481"/>
      <c r="AB331" s="481"/>
      <c r="AC331" s="223"/>
      <c r="AD331" s="481">
        <f>'[1]Tổng hợp'!F219</f>
        <v>0</v>
      </c>
      <c r="AE331" s="481"/>
      <c r="AF331" s="481"/>
      <c r="AG331" s="481"/>
      <c r="AH331" s="481"/>
      <c r="AI331" s="481"/>
      <c r="BG331" s="202"/>
      <c r="BH331" s="202"/>
      <c r="BI331" s="202"/>
      <c r="BJ331" s="202"/>
      <c r="BK331" s="202"/>
      <c r="BL331" s="202"/>
      <c r="BM331" s="202"/>
      <c r="BN331" s="202"/>
      <c r="BO331" s="202"/>
      <c r="BP331" s="202"/>
      <c r="BQ331" s="202"/>
      <c r="BR331" s="202"/>
      <c r="BS331" s="202"/>
      <c r="BT331" s="202"/>
    </row>
    <row r="332" spans="3:72" ht="15" customHeight="1" hidden="1">
      <c r="C332" s="320" t="s">
        <v>355</v>
      </c>
      <c r="W332" s="481"/>
      <c r="X332" s="481"/>
      <c r="Y332" s="481"/>
      <c r="Z332" s="481"/>
      <c r="AA332" s="481"/>
      <c r="AB332" s="481"/>
      <c r="AC332" s="223"/>
      <c r="AD332" s="481"/>
      <c r="AE332" s="481"/>
      <c r="AF332" s="481"/>
      <c r="AG332" s="481"/>
      <c r="AH332" s="481"/>
      <c r="AI332" s="481"/>
      <c r="BG332" s="202"/>
      <c r="BH332" s="202"/>
      <c r="BI332" s="202"/>
      <c r="BJ332" s="202"/>
      <c r="BK332" s="202"/>
      <c r="BL332" s="202"/>
      <c r="BM332" s="202"/>
      <c r="BN332" s="202"/>
      <c r="BO332" s="202"/>
      <c r="BP332" s="202"/>
      <c r="BQ332" s="202"/>
      <c r="BR332" s="202"/>
      <c r="BS332" s="202"/>
      <c r="BT332" s="202"/>
    </row>
    <row r="333" spans="3:72" ht="15" customHeight="1" hidden="1">
      <c r="C333" s="147" t="s">
        <v>91</v>
      </c>
      <c r="W333" s="481"/>
      <c r="X333" s="481"/>
      <c r="Y333" s="481"/>
      <c r="Z333" s="481"/>
      <c r="AA333" s="481"/>
      <c r="AB333" s="481"/>
      <c r="AC333" s="223"/>
      <c r="AD333" s="481"/>
      <c r="AE333" s="481"/>
      <c r="AF333" s="481"/>
      <c r="AG333" s="481"/>
      <c r="AH333" s="481"/>
      <c r="AI333" s="481"/>
      <c r="BG333" s="202"/>
      <c r="BH333" s="202"/>
      <c r="BI333" s="202"/>
      <c r="BJ333" s="202"/>
      <c r="BK333" s="202"/>
      <c r="BL333" s="202"/>
      <c r="BM333" s="202"/>
      <c r="BN333" s="202"/>
      <c r="BO333" s="202"/>
      <c r="BP333" s="202"/>
      <c r="BQ333" s="202"/>
      <c r="BR333" s="202"/>
      <c r="BS333" s="202"/>
      <c r="BT333" s="202"/>
    </row>
    <row r="334" spans="3:72" ht="15" customHeight="1" hidden="1">
      <c r="C334" s="320" t="s">
        <v>356</v>
      </c>
      <c r="W334" s="481"/>
      <c r="X334" s="481"/>
      <c r="Y334" s="481"/>
      <c r="Z334" s="481"/>
      <c r="AA334" s="481"/>
      <c r="AB334" s="481"/>
      <c r="AC334" s="223"/>
      <c r="AD334" s="481"/>
      <c r="AE334" s="481"/>
      <c r="AF334" s="481"/>
      <c r="AG334" s="481"/>
      <c r="AH334" s="481"/>
      <c r="AI334" s="481"/>
      <c r="BG334" s="202"/>
      <c r="BH334" s="202"/>
      <c r="BI334" s="202"/>
      <c r="BJ334" s="202"/>
      <c r="BK334" s="202"/>
      <c r="BL334" s="202"/>
      <c r="BM334" s="202"/>
      <c r="BN334" s="202"/>
      <c r="BO334" s="202"/>
      <c r="BP334" s="202"/>
      <c r="BQ334" s="202"/>
      <c r="BR334" s="202"/>
      <c r="BS334" s="202"/>
      <c r="BT334" s="202"/>
    </row>
    <row r="335" spans="10:72" ht="15" customHeight="1" hidden="1">
      <c r="J335" s="187" t="s">
        <v>60</v>
      </c>
      <c r="K335" s="187"/>
      <c r="L335" s="187"/>
      <c r="M335" s="187"/>
      <c r="N335" s="187"/>
      <c r="O335" s="187"/>
      <c r="P335" s="187"/>
      <c r="Q335" s="187"/>
      <c r="R335" s="187"/>
      <c r="S335" s="187"/>
      <c r="T335" s="187"/>
      <c r="U335" s="187"/>
      <c r="V335" s="187"/>
      <c r="W335" s="530"/>
      <c r="X335" s="530"/>
      <c r="Y335" s="530"/>
      <c r="Z335" s="530"/>
      <c r="AA335" s="530"/>
      <c r="AB335" s="530"/>
      <c r="AC335" s="145"/>
      <c r="AD335" s="426">
        <f>SUBTOTAL(9,AD329:AI334)</f>
        <v>0</v>
      </c>
      <c r="AE335" s="426"/>
      <c r="AF335" s="426"/>
      <c r="AG335" s="426"/>
      <c r="AH335" s="426"/>
      <c r="AI335" s="426"/>
      <c r="BG335" s="202"/>
      <c r="BH335" s="202"/>
      <c r="BI335" s="202"/>
      <c r="BJ335" s="202"/>
      <c r="BK335" s="202"/>
      <c r="BL335" s="202"/>
      <c r="BM335" s="202"/>
      <c r="BN335" s="202"/>
      <c r="BO335" s="202"/>
      <c r="BP335" s="202"/>
      <c r="BQ335" s="202"/>
      <c r="BR335" s="202"/>
      <c r="BS335" s="202"/>
      <c r="BT335" s="202"/>
    </row>
    <row r="336" spans="23:64" ht="15" customHeight="1" hidden="1">
      <c r="W336" s="529"/>
      <c r="X336" s="529"/>
      <c r="Y336" s="529"/>
      <c r="Z336" s="529"/>
      <c r="AA336" s="529"/>
      <c r="AB336" s="529"/>
      <c r="BG336" s="529"/>
      <c r="BH336" s="529"/>
      <c r="BI336" s="529"/>
      <c r="BJ336" s="529"/>
      <c r="BK336" s="529"/>
      <c r="BL336" s="529"/>
    </row>
    <row r="337" spans="1:64" ht="15" customHeight="1" hidden="1">
      <c r="A337" s="186">
        <v>18</v>
      </c>
      <c r="B337" s="186" t="s">
        <v>747</v>
      </c>
      <c r="C337" s="186" t="s">
        <v>357</v>
      </c>
      <c r="AM337" s="187" t="s">
        <v>7</v>
      </c>
      <c r="BG337" s="529"/>
      <c r="BH337" s="529"/>
      <c r="BI337" s="529"/>
      <c r="BJ337" s="529"/>
      <c r="BK337" s="529"/>
      <c r="BL337" s="529"/>
    </row>
    <row r="338" spans="23:64" ht="15" customHeight="1" hidden="1">
      <c r="W338" s="420"/>
      <c r="X338" s="420"/>
      <c r="Y338" s="420"/>
      <c r="Z338" s="420"/>
      <c r="AA338" s="420"/>
      <c r="AB338" s="420"/>
      <c r="AC338" s="198"/>
      <c r="AD338" s="420" t="str">
        <f>'[1]Danh mục'!$B$18</f>
        <v>Quý III/2014</v>
      </c>
      <c r="AE338" s="420"/>
      <c r="AF338" s="420"/>
      <c r="AG338" s="420"/>
      <c r="AH338" s="420"/>
      <c r="AI338" s="420"/>
      <c r="BG338" s="529"/>
      <c r="BH338" s="529"/>
      <c r="BI338" s="529"/>
      <c r="BJ338" s="529"/>
      <c r="BK338" s="529"/>
      <c r="BL338" s="529"/>
    </row>
    <row r="339" spans="23:35" ht="15" customHeight="1" hidden="1">
      <c r="W339" s="148"/>
      <c r="X339" s="148"/>
      <c r="Y339" s="148"/>
      <c r="Z339" s="148"/>
      <c r="AA339" s="148"/>
      <c r="AB339" s="208"/>
      <c r="AC339" s="208"/>
      <c r="AD339" s="215"/>
      <c r="AE339" s="218"/>
      <c r="AF339" s="218"/>
      <c r="AG339" s="218"/>
      <c r="AH339" s="218"/>
      <c r="AI339" s="208" t="s">
        <v>579</v>
      </c>
    </row>
    <row r="340" spans="3:72" ht="15" customHeight="1" hidden="1">
      <c r="C340" s="147" t="s">
        <v>358</v>
      </c>
      <c r="W340" s="481"/>
      <c r="X340" s="481"/>
      <c r="Y340" s="481"/>
      <c r="Z340" s="481"/>
      <c r="AA340" s="481"/>
      <c r="AB340" s="481"/>
      <c r="AC340" s="223"/>
      <c r="AD340" s="481"/>
      <c r="AE340" s="481"/>
      <c r="AF340" s="481"/>
      <c r="AG340" s="481"/>
      <c r="AH340" s="481"/>
      <c r="AI340" s="481"/>
      <c r="AM340" s="147" t="s">
        <v>359</v>
      </c>
      <c r="BN340" s="475"/>
      <c r="BO340" s="475"/>
      <c r="BP340" s="475"/>
      <c r="BQ340" s="475"/>
      <c r="BR340" s="475"/>
      <c r="BS340" s="475"/>
      <c r="BT340" s="200"/>
    </row>
    <row r="341" spans="3:72" ht="15" customHeight="1" hidden="1">
      <c r="C341" s="320" t="s">
        <v>360</v>
      </c>
      <c r="W341" s="424"/>
      <c r="X341" s="424"/>
      <c r="Y341" s="424"/>
      <c r="Z341" s="424"/>
      <c r="AA341" s="424"/>
      <c r="AB341" s="424"/>
      <c r="AC341" s="223"/>
      <c r="AD341" s="424">
        <f>AD324-AD335</f>
        <v>10447214322</v>
      </c>
      <c r="AE341" s="424"/>
      <c r="AF341" s="424"/>
      <c r="AG341" s="424"/>
      <c r="AH341" s="424"/>
      <c r="AI341" s="424"/>
      <c r="AM341" s="147" t="s">
        <v>361</v>
      </c>
      <c r="BN341" s="531"/>
      <c r="BO341" s="531"/>
      <c r="BP341" s="531"/>
      <c r="BQ341" s="531"/>
      <c r="BR341" s="531"/>
      <c r="BS341" s="531"/>
      <c r="BT341" s="200"/>
    </row>
    <row r="342" spans="3:72" ht="15" customHeight="1" hidden="1">
      <c r="C342" s="320" t="s">
        <v>362</v>
      </c>
      <c r="W342" s="481"/>
      <c r="X342" s="481"/>
      <c r="Y342" s="481"/>
      <c r="Z342" s="481"/>
      <c r="AA342" s="481"/>
      <c r="AB342" s="481"/>
      <c r="AC342" s="223"/>
      <c r="AD342" s="481"/>
      <c r="AE342" s="481"/>
      <c r="AF342" s="481"/>
      <c r="AG342" s="481"/>
      <c r="AH342" s="481"/>
      <c r="AI342" s="481"/>
      <c r="AM342" s="147" t="s">
        <v>363</v>
      </c>
      <c r="BN342" s="531"/>
      <c r="BO342" s="531"/>
      <c r="BP342" s="531"/>
      <c r="BQ342" s="531"/>
      <c r="BR342" s="531"/>
      <c r="BS342" s="531"/>
      <c r="BT342" s="200"/>
    </row>
    <row r="343" spans="10:72" ht="15" customHeight="1" hidden="1">
      <c r="J343" s="187" t="s">
        <v>60</v>
      </c>
      <c r="W343" s="530"/>
      <c r="X343" s="530"/>
      <c r="Y343" s="530"/>
      <c r="Z343" s="530"/>
      <c r="AA343" s="530"/>
      <c r="AB343" s="530"/>
      <c r="AC343" s="145"/>
      <c r="AD343" s="426">
        <f>SUBTOTAL(9,AD340:AI342)</f>
        <v>10447214322</v>
      </c>
      <c r="AE343" s="426"/>
      <c r="AF343" s="426"/>
      <c r="AG343" s="426"/>
      <c r="AH343" s="426"/>
      <c r="AI343" s="426"/>
      <c r="AM343" s="147" t="s">
        <v>364</v>
      </c>
      <c r="BN343" s="531"/>
      <c r="BO343" s="531"/>
      <c r="BP343" s="531"/>
      <c r="BQ343" s="531"/>
      <c r="BR343" s="531"/>
      <c r="BS343" s="531"/>
      <c r="BT343" s="200"/>
    </row>
    <row r="344" spans="30:72" ht="15" customHeight="1" hidden="1">
      <c r="AD344" s="200"/>
      <c r="AE344" s="200"/>
      <c r="AF344" s="200"/>
      <c r="AG344" s="200"/>
      <c r="AH344" s="200"/>
      <c r="AI344" s="200"/>
      <c r="BN344" s="200"/>
      <c r="BO344" s="200"/>
      <c r="BP344" s="200"/>
      <c r="BQ344" s="200"/>
      <c r="BR344" s="200"/>
      <c r="BS344" s="200"/>
      <c r="BT344" s="200"/>
    </row>
    <row r="345" spans="30:72" ht="24" customHeight="1" hidden="1">
      <c r="AD345" s="200"/>
      <c r="AE345" s="200"/>
      <c r="AF345" s="200"/>
      <c r="AG345" s="200"/>
      <c r="AH345" s="200"/>
      <c r="AI345" s="200"/>
      <c r="BN345" s="200"/>
      <c r="BO345" s="200"/>
      <c r="BP345" s="200"/>
      <c r="BQ345" s="200"/>
      <c r="BR345" s="200"/>
      <c r="BS345" s="200"/>
      <c r="BT345" s="200"/>
    </row>
    <row r="346" spans="1:72" ht="25.5" customHeight="1" thickTop="1">
      <c r="A346" s="186">
        <v>15</v>
      </c>
      <c r="B346" s="186" t="s">
        <v>747</v>
      </c>
      <c r="C346" s="186" t="s">
        <v>365</v>
      </c>
      <c r="W346" s="523" t="str">
        <f>W312</f>
        <v>Quý I/2015</v>
      </c>
      <c r="X346" s="523"/>
      <c r="Y346" s="523"/>
      <c r="Z346" s="523"/>
      <c r="AA346" s="523"/>
      <c r="AB346" s="523"/>
      <c r="AD346" s="523" t="str">
        <f>AD312</f>
        <v>Quý I/2014</v>
      </c>
      <c r="AE346" s="523"/>
      <c r="AF346" s="523"/>
      <c r="AG346" s="523"/>
      <c r="AH346" s="523"/>
      <c r="AI346" s="523"/>
      <c r="AK346" s="186">
        <f>A346</f>
        <v>15</v>
      </c>
      <c r="AL346" s="186" t="s">
        <v>747</v>
      </c>
      <c r="AM346" s="187" t="s">
        <v>366</v>
      </c>
      <c r="BN346" s="200"/>
      <c r="BO346" s="200"/>
      <c r="BP346" s="200"/>
      <c r="BQ346" s="200"/>
      <c r="BR346" s="200"/>
      <c r="BS346" s="200"/>
      <c r="BT346" s="200"/>
    </row>
    <row r="347" spans="23:72" ht="6" customHeight="1">
      <c r="W347" s="523"/>
      <c r="X347" s="523"/>
      <c r="Y347" s="523"/>
      <c r="Z347" s="523"/>
      <c r="AA347" s="523"/>
      <c r="AB347" s="523"/>
      <c r="AC347" s="198"/>
      <c r="AD347" s="523"/>
      <c r="AE347" s="523"/>
      <c r="AF347" s="523"/>
      <c r="AG347" s="523"/>
      <c r="AH347" s="523"/>
      <c r="AI347" s="523"/>
      <c r="BN347" s="200"/>
      <c r="BO347" s="200"/>
      <c r="BP347" s="200"/>
      <c r="BQ347" s="200"/>
      <c r="BR347" s="200"/>
      <c r="BS347" s="200"/>
      <c r="BT347" s="200"/>
    </row>
    <row r="348" spans="3:72" ht="15" customHeight="1">
      <c r="C348" s="217"/>
      <c r="D348" s="217"/>
      <c r="E348" s="217"/>
      <c r="F348" s="217"/>
      <c r="G348" s="217"/>
      <c r="H348" s="217"/>
      <c r="I348" s="217"/>
      <c r="J348" s="217"/>
      <c r="K348" s="217"/>
      <c r="L348" s="217"/>
      <c r="M348" s="217"/>
      <c r="N348" s="217"/>
      <c r="O348" s="217"/>
      <c r="P348" s="217"/>
      <c r="Q348" s="217"/>
      <c r="R348" s="217"/>
      <c r="S348" s="217"/>
      <c r="T348" s="217"/>
      <c r="U348" s="217"/>
      <c r="V348" s="217"/>
      <c r="W348" s="306"/>
      <c r="X348" s="220"/>
      <c r="Y348" s="220"/>
      <c r="Z348" s="220"/>
      <c r="AA348" s="220"/>
      <c r="AB348" s="196" t="s">
        <v>579</v>
      </c>
      <c r="AC348" s="208"/>
      <c r="AD348" s="306"/>
      <c r="AE348" s="220"/>
      <c r="AF348" s="220"/>
      <c r="AG348" s="220"/>
      <c r="AH348" s="220"/>
      <c r="AI348" s="196" t="s">
        <v>579</v>
      </c>
      <c r="AM348" s="217"/>
      <c r="AN348" s="217"/>
      <c r="AO348" s="217"/>
      <c r="AP348" s="217"/>
      <c r="AQ348" s="217"/>
      <c r="AR348" s="217"/>
      <c r="AS348" s="217"/>
      <c r="AT348" s="217"/>
      <c r="AU348" s="217"/>
      <c r="AV348" s="217"/>
      <c r="AW348" s="217"/>
      <c r="AX348" s="217"/>
      <c r="AY348" s="217"/>
      <c r="AZ348" s="217"/>
      <c r="BA348" s="217"/>
      <c r="BB348" s="217"/>
      <c r="BC348" s="217"/>
      <c r="BD348" s="217"/>
      <c r="BE348" s="217"/>
      <c r="BF348" s="217"/>
      <c r="BG348" s="478" t="s">
        <v>185</v>
      </c>
      <c r="BH348" s="478"/>
      <c r="BI348" s="478"/>
      <c r="BJ348" s="478"/>
      <c r="BK348" s="478"/>
      <c r="BL348" s="478"/>
      <c r="BN348" s="478" t="s">
        <v>186</v>
      </c>
      <c r="BO348" s="478"/>
      <c r="BP348" s="478"/>
      <c r="BQ348" s="478"/>
      <c r="BR348" s="478"/>
      <c r="BS348" s="478"/>
      <c r="BT348" s="195"/>
    </row>
    <row r="349" spans="1:75" s="327" customFormat="1" ht="12.75">
      <c r="A349" s="254"/>
      <c r="B349" s="254"/>
      <c r="C349" s="332" t="s">
        <v>367</v>
      </c>
      <c r="D349" s="254"/>
      <c r="E349" s="254"/>
      <c r="F349" s="254"/>
      <c r="G349" s="254"/>
      <c r="H349" s="254"/>
      <c r="I349" s="254"/>
      <c r="J349" s="254"/>
      <c r="K349" s="254"/>
      <c r="L349" s="254"/>
      <c r="M349" s="254"/>
      <c r="N349" s="254"/>
      <c r="O349" s="254"/>
      <c r="P349" s="254"/>
      <c r="Q349" s="254"/>
      <c r="R349" s="254"/>
      <c r="S349" s="254"/>
      <c r="T349" s="254"/>
      <c r="U349" s="258"/>
      <c r="V349" s="258"/>
      <c r="W349" s="525">
        <v>1875954705</v>
      </c>
      <c r="X349" s="525"/>
      <c r="Y349" s="525"/>
      <c r="Z349" s="525"/>
      <c r="AA349" s="525"/>
      <c r="AB349" s="525"/>
      <c r="AC349" s="203"/>
      <c r="AD349" s="525">
        <v>10099871006</v>
      </c>
      <c r="AE349" s="525"/>
      <c r="AF349" s="525"/>
      <c r="AG349" s="525"/>
      <c r="AH349" s="525"/>
      <c r="AI349" s="525"/>
      <c r="AK349" s="254"/>
      <c r="AL349" s="254"/>
      <c r="AM349" s="333" t="s">
        <v>368</v>
      </c>
      <c r="AN349" s="254"/>
      <c r="AO349" s="254"/>
      <c r="AP349" s="254"/>
      <c r="AQ349" s="254"/>
      <c r="AR349" s="254"/>
      <c r="AS349" s="254"/>
      <c r="AT349" s="254"/>
      <c r="AU349" s="254"/>
      <c r="AV349" s="254"/>
      <c r="AW349" s="254"/>
      <c r="AX349" s="254"/>
      <c r="AY349" s="254"/>
      <c r="AZ349" s="254"/>
      <c r="BA349" s="254"/>
      <c r="BB349" s="254"/>
      <c r="BC349" s="254"/>
      <c r="BD349" s="254"/>
      <c r="BE349" s="258"/>
      <c r="BF349" s="258"/>
      <c r="BG349" s="532"/>
      <c r="BH349" s="532"/>
      <c r="BI349" s="532"/>
      <c r="BJ349" s="532"/>
      <c r="BK349" s="532"/>
      <c r="BL349" s="532"/>
      <c r="BM349" s="258"/>
      <c r="BN349" s="532"/>
      <c r="BO349" s="532"/>
      <c r="BP349" s="532"/>
      <c r="BQ349" s="532"/>
      <c r="BR349" s="532"/>
      <c r="BS349" s="532"/>
      <c r="BT349" s="330"/>
      <c r="BU349" s="331"/>
      <c r="BV349" s="334"/>
      <c r="BW349" s="258"/>
    </row>
    <row r="350" spans="3:73" ht="15" customHeight="1">
      <c r="C350" s="147" t="s">
        <v>369</v>
      </c>
      <c r="D350" s="186"/>
      <c r="E350" s="186"/>
      <c r="F350" s="186"/>
      <c r="G350" s="186"/>
      <c r="H350" s="186"/>
      <c r="I350" s="186"/>
      <c r="J350" s="186"/>
      <c r="K350" s="186"/>
      <c r="L350" s="186"/>
      <c r="M350" s="186"/>
      <c r="N350" s="186"/>
      <c r="O350" s="186"/>
      <c r="P350" s="186"/>
      <c r="Q350" s="186"/>
      <c r="R350" s="186"/>
      <c r="S350" s="186"/>
      <c r="T350" s="186"/>
      <c r="W350" s="424"/>
      <c r="X350" s="424"/>
      <c r="Y350" s="424"/>
      <c r="Z350" s="424"/>
      <c r="AA350" s="424"/>
      <c r="AB350" s="424"/>
      <c r="AC350" s="199"/>
      <c r="AD350" s="424">
        <v>0</v>
      </c>
      <c r="AE350" s="424"/>
      <c r="AF350" s="424"/>
      <c r="AG350" s="424"/>
      <c r="AH350" s="424"/>
      <c r="AI350" s="424"/>
      <c r="AM350" s="66" t="s">
        <v>370</v>
      </c>
      <c r="AN350" s="186"/>
      <c r="AO350" s="186"/>
      <c r="AP350" s="186"/>
      <c r="AQ350" s="186"/>
      <c r="AR350" s="186"/>
      <c r="AS350" s="186"/>
      <c r="AT350" s="186"/>
      <c r="AU350" s="186"/>
      <c r="AV350" s="186"/>
      <c r="AW350" s="186"/>
      <c r="AX350" s="186"/>
      <c r="AY350" s="186"/>
      <c r="AZ350" s="186"/>
      <c r="BA350" s="186"/>
      <c r="BB350" s="186"/>
      <c r="BC350" s="186"/>
      <c r="BD350" s="186"/>
      <c r="BG350" s="423"/>
      <c r="BH350" s="423"/>
      <c r="BI350" s="423"/>
      <c r="BJ350" s="423"/>
      <c r="BK350" s="423"/>
      <c r="BL350" s="423"/>
      <c r="BN350" s="423"/>
      <c r="BO350" s="423"/>
      <c r="BP350" s="423"/>
      <c r="BQ350" s="423"/>
      <c r="BR350" s="423"/>
      <c r="BS350" s="423"/>
      <c r="BT350" s="202"/>
      <c r="BU350" s="239"/>
    </row>
    <row r="351" spans="3:72" ht="15" customHeight="1" hidden="1">
      <c r="C351" s="33" t="s">
        <v>371</v>
      </c>
      <c r="D351" s="186"/>
      <c r="E351" s="186"/>
      <c r="F351" s="186"/>
      <c r="G351" s="186"/>
      <c r="H351" s="186"/>
      <c r="I351" s="186"/>
      <c r="J351" s="186"/>
      <c r="K351" s="186"/>
      <c r="L351" s="186"/>
      <c r="M351" s="186"/>
      <c r="N351" s="186"/>
      <c r="O351" s="186"/>
      <c r="P351" s="186"/>
      <c r="Q351" s="186"/>
      <c r="R351" s="186"/>
      <c r="S351" s="186"/>
      <c r="T351" s="186"/>
      <c r="W351" s="424">
        <v>0</v>
      </c>
      <c r="X351" s="424"/>
      <c r="Y351" s="424"/>
      <c r="Z351" s="424"/>
      <c r="AA351" s="424"/>
      <c r="AB351" s="424"/>
      <c r="AC351" s="199"/>
      <c r="AD351" s="424">
        <v>0</v>
      </c>
      <c r="AE351" s="424"/>
      <c r="AF351" s="424"/>
      <c r="AG351" s="424"/>
      <c r="AH351" s="424"/>
      <c r="AI351" s="424"/>
      <c r="AM351" s="66"/>
      <c r="AN351" s="186"/>
      <c r="AO351" s="186"/>
      <c r="AP351" s="186"/>
      <c r="AQ351" s="186"/>
      <c r="AR351" s="186"/>
      <c r="AS351" s="186"/>
      <c r="AT351" s="186"/>
      <c r="AU351" s="186"/>
      <c r="AV351" s="186"/>
      <c r="AW351" s="186"/>
      <c r="AX351" s="186"/>
      <c r="AY351" s="186"/>
      <c r="AZ351" s="186"/>
      <c r="BA351" s="186"/>
      <c r="BB351" s="186"/>
      <c r="BC351" s="186"/>
      <c r="BD351" s="186"/>
      <c r="BG351" s="202"/>
      <c r="BH351" s="202"/>
      <c r="BI351" s="202"/>
      <c r="BJ351" s="202"/>
      <c r="BK351" s="202"/>
      <c r="BL351" s="202"/>
      <c r="BN351" s="202"/>
      <c r="BO351" s="202"/>
      <c r="BP351" s="202"/>
      <c r="BQ351" s="202"/>
      <c r="BR351" s="202"/>
      <c r="BS351" s="202"/>
      <c r="BT351" s="202"/>
    </row>
    <row r="352" spans="3:72" ht="15" customHeight="1" hidden="1">
      <c r="C352" s="66" t="s">
        <v>372</v>
      </c>
      <c r="W352" s="422"/>
      <c r="X352" s="422"/>
      <c r="Y352" s="422"/>
      <c r="Z352" s="422"/>
      <c r="AA352" s="422"/>
      <c r="AB352" s="422"/>
      <c r="AC352" s="201"/>
      <c r="AD352" s="422"/>
      <c r="AE352" s="422"/>
      <c r="AF352" s="422"/>
      <c r="AG352" s="422"/>
      <c r="AH352" s="422"/>
      <c r="AI352" s="422"/>
      <c r="AM352" s="147" t="s">
        <v>373</v>
      </c>
      <c r="BG352" s="423"/>
      <c r="BH352" s="423"/>
      <c r="BI352" s="423"/>
      <c r="BJ352" s="423"/>
      <c r="BK352" s="423"/>
      <c r="BL352" s="423"/>
      <c r="BN352" s="423"/>
      <c r="BO352" s="423"/>
      <c r="BP352" s="423"/>
      <c r="BQ352" s="423"/>
      <c r="BR352" s="423"/>
      <c r="BS352" s="423"/>
      <c r="BT352" s="202"/>
    </row>
    <row r="353" spans="3:72" ht="15" customHeight="1" hidden="1">
      <c r="C353" s="66" t="s">
        <v>374</v>
      </c>
      <c r="W353" s="424"/>
      <c r="X353" s="424"/>
      <c r="Y353" s="424"/>
      <c r="Z353" s="424"/>
      <c r="AA353" s="424"/>
      <c r="AB353" s="424"/>
      <c r="AC353" s="199"/>
      <c r="AD353" s="424"/>
      <c r="AE353" s="424"/>
      <c r="AF353" s="424"/>
      <c r="AG353" s="424"/>
      <c r="AH353" s="424"/>
      <c r="AI353" s="424"/>
      <c r="BG353" s="202"/>
      <c r="BH353" s="202"/>
      <c r="BI353" s="202"/>
      <c r="BJ353" s="202"/>
      <c r="BK353" s="202"/>
      <c r="BL353" s="202"/>
      <c r="BN353" s="202"/>
      <c r="BO353" s="202"/>
      <c r="BP353" s="202"/>
      <c r="BQ353" s="202"/>
      <c r="BR353" s="202"/>
      <c r="BS353" s="202"/>
      <c r="BT353" s="202"/>
    </row>
    <row r="354" spans="3:72" ht="15" customHeight="1" hidden="1">
      <c r="C354" s="66" t="s">
        <v>375</v>
      </c>
      <c r="W354" s="424"/>
      <c r="X354" s="424"/>
      <c r="Y354" s="424"/>
      <c r="Z354" s="424"/>
      <c r="AA354" s="424"/>
      <c r="AB354" s="424"/>
      <c r="AC354" s="199"/>
      <c r="AD354" s="424"/>
      <c r="AE354" s="424"/>
      <c r="AF354" s="424"/>
      <c r="AG354" s="424"/>
      <c r="AH354" s="424"/>
      <c r="AI354" s="424"/>
      <c r="BG354" s="202"/>
      <c r="BH354" s="202"/>
      <c r="BI354" s="202"/>
      <c r="BJ354" s="202"/>
      <c r="BK354" s="202"/>
      <c r="BL354" s="202"/>
      <c r="BN354" s="202"/>
      <c r="BO354" s="202"/>
      <c r="BP354" s="202"/>
      <c r="BQ354" s="202"/>
      <c r="BR354" s="202"/>
      <c r="BS354" s="202"/>
      <c r="BT354" s="202"/>
    </row>
    <row r="355" spans="3:72" ht="15" customHeight="1" hidden="1">
      <c r="C355" s="66" t="s">
        <v>376</v>
      </c>
      <c r="W355" s="424"/>
      <c r="X355" s="424"/>
      <c r="Y355" s="424"/>
      <c r="Z355" s="424"/>
      <c r="AA355" s="424"/>
      <c r="AB355" s="424"/>
      <c r="AC355" s="199"/>
      <c r="AD355" s="424"/>
      <c r="AE355" s="424"/>
      <c r="AF355" s="424"/>
      <c r="AG355" s="424"/>
      <c r="AH355" s="424"/>
      <c r="AI355" s="424"/>
      <c r="BG355" s="202"/>
      <c r="BH355" s="202"/>
      <c r="BI355" s="202"/>
      <c r="BJ355" s="202"/>
      <c r="BK355" s="202"/>
      <c r="BL355" s="202"/>
      <c r="BN355" s="202"/>
      <c r="BO355" s="202"/>
      <c r="BP355" s="202"/>
      <c r="BQ355" s="202"/>
      <c r="BR355" s="202"/>
      <c r="BS355" s="202"/>
      <c r="BT355" s="202"/>
    </row>
    <row r="356" spans="3:72" ht="15" customHeight="1" hidden="1">
      <c r="C356" s="66" t="s">
        <v>377</v>
      </c>
      <c r="W356" s="424"/>
      <c r="X356" s="424"/>
      <c r="Y356" s="424"/>
      <c r="Z356" s="424"/>
      <c r="AA356" s="424"/>
      <c r="AB356" s="424"/>
      <c r="AC356" s="199"/>
      <c r="AD356" s="424"/>
      <c r="AE356" s="424"/>
      <c r="AF356" s="424"/>
      <c r="AG356" s="424"/>
      <c r="AH356" s="424"/>
      <c r="AI356" s="424"/>
      <c r="BG356" s="202"/>
      <c r="BH356" s="202"/>
      <c r="BI356" s="202"/>
      <c r="BJ356" s="202"/>
      <c r="BK356" s="202"/>
      <c r="BL356" s="202"/>
      <c r="BN356" s="202"/>
      <c r="BO356" s="202"/>
      <c r="BP356" s="202"/>
      <c r="BQ356" s="202"/>
      <c r="BR356" s="202"/>
      <c r="BS356" s="202"/>
      <c r="BT356" s="202"/>
    </row>
    <row r="357" spans="3:72" ht="15" customHeight="1" hidden="1">
      <c r="C357" s="66" t="s">
        <v>378</v>
      </c>
      <c r="W357" s="424"/>
      <c r="X357" s="424"/>
      <c r="Y357" s="424"/>
      <c r="Z357" s="424"/>
      <c r="AA357" s="424"/>
      <c r="AB357" s="424"/>
      <c r="AC357" s="199"/>
      <c r="AD357" s="424"/>
      <c r="AE357" s="424"/>
      <c r="AF357" s="424"/>
      <c r="AG357" s="424"/>
      <c r="AH357" s="424"/>
      <c r="AI357" s="424"/>
      <c r="BG357" s="202"/>
      <c r="BH357" s="202"/>
      <c r="BI357" s="202"/>
      <c r="BJ357" s="202"/>
      <c r="BK357" s="202"/>
      <c r="BL357" s="202"/>
      <c r="BN357" s="202"/>
      <c r="BO357" s="202"/>
      <c r="BP357" s="202"/>
      <c r="BQ357" s="202"/>
      <c r="BR357" s="202"/>
      <c r="BS357" s="202"/>
      <c r="BT357" s="202"/>
    </row>
    <row r="358" spans="3:72" ht="15" customHeight="1" hidden="1">
      <c r="C358" s="66" t="s">
        <v>379</v>
      </c>
      <c r="W358" s="473">
        <v>0</v>
      </c>
      <c r="X358" s="473"/>
      <c r="Y358" s="473"/>
      <c r="Z358" s="473"/>
      <c r="AA358" s="473"/>
      <c r="AB358" s="473"/>
      <c r="AC358" s="199"/>
      <c r="AD358" s="473"/>
      <c r="AE358" s="473"/>
      <c r="AF358" s="473"/>
      <c r="AG358" s="473"/>
      <c r="AH358" s="473"/>
      <c r="AI358" s="473"/>
      <c r="BG358" s="202"/>
      <c r="BH358" s="202"/>
      <c r="BI358" s="202"/>
      <c r="BJ358" s="202"/>
      <c r="BK358" s="202"/>
      <c r="BL358" s="202"/>
      <c r="BN358" s="202"/>
      <c r="BO358" s="202"/>
      <c r="BP358" s="202"/>
      <c r="BQ358" s="202"/>
      <c r="BR358" s="202"/>
      <c r="BS358" s="202"/>
      <c r="BT358" s="202"/>
    </row>
    <row r="359" spans="3:72" ht="2.25" customHeight="1">
      <c r="C359" s="66"/>
      <c r="W359" s="199"/>
      <c r="X359" s="199"/>
      <c r="Y359" s="199"/>
      <c r="Z359" s="199"/>
      <c r="AA359" s="199"/>
      <c r="AB359" s="199"/>
      <c r="AC359" s="199"/>
      <c r="AD359" s="199"/>
      <c r="AE359" s="199"/>
      <c r="AF359" s="199"/>
      <c r="AG359" s="199"/>
      <c r="AH359" s="199"/>
      <c r="AI359" s="199"/>
      <c r="BG359" s="202"/>
      <c r="BH359" s="202"/>
      <c r="BI359" s="202"/>
      <c r="BJ359" s="202"/>
      <c r="BK359" s="202"/>
      <c r="BL359" s="202"/>
      <c r="BN359" s="202"/>
      <c r="BO359" s="202"/>
      <c r="BP359" s="202"/>
      <c r="BQ359" s="202"/>
      <c r="BR359" s="202"/>
      <c r="BS359" s="202"/>
      <c r="BT359" s="202"/>
    </row>
    <row r="360" spans="4:74" ht="15" customHeight="1" thickBot="1">
      <c r="D360" s="186"/>
      <c r="E360" s="186"/>
      <c r="F360" s="186"/>
      <c r="G360" s="186"/>
      <c r="H360" s="186"/>
      <c r="I360" s="186"/>
      <c r="J360" s="186"/>
      <c r="K360" s="186"/>
      <c r="L360" s="186"/>
      <c r="M360" s="186"/>
      <c r="N360" s="186"/>
      <c r="O360" s="186"/>
      <c r="P360" s="186"/>
      <c r="Q360" s="186"/>
      <c r="R360" s="186"/>
      <c r="S360" s="186"/>
      <c r="T360" s="186"/>
      <c r="W360" s="426">
        <f>SUBTOTAL(9,W349:AB358)</f>
        <v>1875954705</v>
      </c>
      <c r="X360" s="426"/>
      <c r="Y360" s="426"/>
      <c r="Z360" s="426"/>
      <c r="AA360" s="426"/>
      <c r="AB360" s="426"/>
      <c r="AC360" s="201"/>
      <c r="AD360" s="426">
        <f>SUBTOTAL(9,AD349:AI358)</f>
        <v>10099871006</v>
      </c>
      <c r="AE360" s="426"/>
      <c r="AF360" s="426"/>
      <c r="AG360" s="426"/>
      <c r="AH360" s="426"/>
      <c r="AI360" s="426"/>
      <c r="AM360" s="186" t="s">
        <v>60</v>
      </c>
      <c r="AN360" s="186"/>
      <c r="AO360" s="186"/>
      <c r="AP360" s="186"/>
      <c r="AQ360" s="186"/>
      <c r="AR360" s="186"/>
      <c r="AS360" s="186"/>
      <c r="AT360" s="186"/>
      <c r="AU360" s="186"/>
      <c r="AV360" s="186"/>
      <c r="AW360" s="186"/>
      <c r="AX360" s="186"/>
      <c r="AY360" s="186"/>
      <c r="AZ360" s="186"/>
      <c r="BA360" s="186"/>
      <c r="BB360" s="186"/>
      <c r="BC360" s="186"/>
      <c r="BD360" s="186"/>
      <c r="BG360" s="427">
        <f>SUBTOTAL(9,BG349:BL352)</f>
        <v>0</v>
      </c>
      <c r="BH360" s="427"/>
      <c r="BI360" s="427"/>
      <c r="BJ360" s="427"/>
      <c r="BK360" s="427"/>
      <c r="BL360" s="427"/>
      <c r="BN360" s="427">
        <f>SUBTOTAL(9,BN349:BS352)</f>
        <v>0</v>
      </c>
      <c r="BO360" s="427"/>
      <c r="BP360" s="427"/>
      <c r="BQ360" s="427"/>
      <c r="BR360" s="427"/>
      <c r="BS360" s="427"/>
      <c r="BT360" s="205"/>
      <c r="BU360" s="206"/>
      <c r="BV360" s="239"/>
    </row>
    <row r="361" spans="23:72" ht="23.25" customHeight="1" thickTop="1">
      <c r="W361" s="197"/>
      <c r="X361" s="197"/>
      <c r="Y361" s="197"/>
      <c r="Z361" s="197"/>
      <c r="AA361" s="197"/>
      <c r="AB361" s="197"/>
      <c r="AD361" s="200"/>
      <c r="AE361" s="200"/>
      <c r="AF361" s="200"/>
      <c r="AG361" s="200"/>
      <c r="AH361" s="200"/>
      <c r="AI361" s="200"/>
      <c r="BN361" s="200"/>
      <c r="BO361" s="200"/>
      <c r="BP361" s="200"/>
      <c r="BQ361" s="200"/>
      <c r="BR361" s="200"/>
      <c r="BS361" s="200"/>
      <c r="BT361" s="200"/>
    </row>
    <row r="362" spans="1:72" ht="15" customHeight="1">
      <c r="A362" s="186">
        <v>16</v>
      </c>
      <c r="B362" s="186" t="s">
        <v>747</v>
      </c>
      <c r="C362" s="186" t="s">
        <v>380</v>
      </c>
      <c r="W362" s="523" t="str">
        <f>W312</f>
        <v>Quý I/2015</v>
      </c>
      <c r="X362" s="523"/>
      <c r="Y362" s="523"/>
      <c r="Z362" s="523"/>
      <c r="AA362" s="523"/>
      <c r="AB362" s="523"/>
      <c r="AD362" s="523" t="str">
        <f>AD346</f>
        <v>Quý I/2014</v>
      </c>
      <c r="AE362" s="523"/>
      <c r="AF362" s="523"/>
      <c r="AG362" s="523"/>
      <c r="AH362" s="523"/>
      <c r="AI362" s="523"/>
      <c r="AK362" s="186">
        <f>A362</f>
        <v>16</v>
      </c>
      <c r="BN362" s="200"/>
      <c r="BO362" s="200"/>
      <c r="BP362" s="200"/>
      <c r="BQ362" s="200"/>
      <c r="BR362" s="200"/>
      <c r="BS362" s="200"/>
      <c r="BT362" s="200"/>
    </row>
    <row r="363" spans="23:72" ht="6" customHeight="1">
      <c r="W363" s="523"/>
      <c r="X363" s="523"/>
      <c r="Y363" s="523"/>
      <c r="Z363" s="523"/>
      <c r="AA363" s="523"/>
      <c r="AB363" s="523"/>
      <c r="AC363" s="198"/>
      <c r="AD363" s="523"/>
      <c r="AE363" s="523"/>
      <c r="AF363" s="523"/>
      <c r="AG363" s="523"/>
      <c r="AH363" s="523"/>
      <c r="AI363" s="523"/>
      <c r="BN363" s="200"/>
      <c r="BO363" s="200"/>
      <c r="BP363" s="200"/>
      <c r="BQ363" s="200"/>
      <c r="BR363" s="200"/>
      <c r="BS363" s="200"/>
      <c r="BT363" s="200"/>
    </row>
    <row r="364" spans="3:72" ht="16.5" customHeight="1">
      <c r="C364" s="217"/>
      <c r="D364" s="217"/>
      <c r="E364" s="217"/>
      <c r="F364" s="217"/>
      <c r="G364" s="217"/>
      <c r="H364" s="217"/>
      <c r="I364" s="217"/>
      <c r="J364" s="217"/>
      <c r="K364" s="217"/>
      <c r="L364" s="217"/>
      <c r="M364" s="217"/>
      <c r="N364" s="217"/>
      <c r="O364" s="217"/>
      <c r="P364" s="217"/>
      <c r="Q364" s="217"/>
      <c r="R364" s="217"/>
      <c r="S364" s="217"/>
      <c r="T364" s="217"/>
      <c r="U364" s="217"/>
      <c r="V364" s="217"/>
      <c r="W364" s="306"/>
      <c r="X364" s="220"/>
      <c r="Y364" s="220"/>
      <c r="Z364" s="220"/>
      <c r="AA364" s="220"/>
      <c r="AB364" s="196" t="s">
        <v>579</v>
      </c>
      <c r="AC364" s="208"/>
      <c r="AD364" s="306"/>
      <c r="AE364" s="220"/>
      <c r="AF364" s="220"/>
      <c r="AG364" s="220"/>
      <c r="AH364" s="220"/>
      <c r="AI364" s="196" t="s">
        <v>579</v>
      </c>
      <c r="BN364" s="200"/>
      <c r="BO364" s="200"/>
      <c r="BP364" s="200"/>
      <c r="BQ364" s="200"/>
      <c r="BR364" s="200"/>
      <c r="BS364" s="200"/>
      <c r="BT364" s="200"/>
    </row>
    <row r="365" spans="3:72" ht="6.75" customHeight="1">
      <c r="C365" s="217"/>
      <c r="D365" s="217"/>
      <c r="E365" s="217"/>
      <c r="F365" s="217"/>
      <c r="G365" s="217"/>
      <c r="H365" s="217"/>
      <c r="I365" s="217"/>
      <c r="J365" s="217"/>
      <c r="K365" s="217"/>
      <c r="L365" s="217"/>
      <c r="M365" s="217"/>
      <c r="N365" s="217"/>
      <c r="O365" s="217"/>
      <c r="P365" s="217"/>
      <c r="Q365" s="217"/>
      <c r="R365" s="217"/>
      <c r="S365" s="217"/>
      <c r="T365" s="217"/>
      <c r="U365" s="217"/>
      <c r="V365" s="217"/>
      <c r="W365" s="215"/>
      <c r="X365" s="218"/>
      <c r="Y365" s="218"/>
      <c r="Z365" s="218"/>
      <c r="AA365" s="218"/>
      <c r="AB365" s="208"/>
      <c r="AC365" s="208"/>
      <c r="AD365" s="215"/>
      <c r="AE365" s="218"/>
      <c r="AF365" s="218"/>
      <c r="AG365" s="218"/>
      <c r="AH365" s="218"/>
      <c r="AI365" s="208"/>
      <c r="BN365" s="200"/>
      <c r="BO365" s="200"/>
      <c r="BP365" s="200"/>
      <c r="BQ365" s="200"/>
      <c r="BR365" s="200"/>
      <c r="BS365" s="200"/>
      <c r="BT365" s="200"/>
    </row>
    <row r="366" spans="3:79" ht="14.25" customHeight="1">
      <c r="C366" s="147" t="s">
        <v>381</v>
      </c>
      <c r="W366" s="422">
        <v>243415324</v>
      </c>
      <c r="X366" s="422"/>
      <c r="Y366" s="422"/>
      <c r="Z366" s="422"/>
      <c r="AA366" s="422"/>
      <c r="AB366" s="422"/>
      <c r="AC366" s="201"/>
      <c r="AD366" s="422">
        <v>163193318</v>
      </c>
      <c r="AE366" s="422"/>
      <c r="AF366" s="422"/>
      <c r="AG366" s="422"/>
      <c r="AH366" s="422"/>
      <c r="AI366" s="422"/>
      <c r="BN366" s="200"/>
      <c r="BO366" s="200"/>
      <c r="BP366" s="200"/>
      <c r="BQ366" s="200"/>
      <c r="BR366" s="200"/>
      <c r="BS366" s="200"/>
      <c r="BT366" s="200"/>
      <c r="BU366" s="239"/>
      <c r="BV366" s="422"/>
      <c r="BW366" s="422"/>
      <c r="BX366" s="422"/>
      <c r="BY366" s="422"/>
      <c r="BZ366" s="422"/>
      <c r="CA366" s="422"/>
    </row>
    <row r="367" spans="3:79" ht="15" customHeight="1" hidden="1">
      <c r="C367" s="147" t="s">
        <v>382</v>
      </c>
      <c r="W367" s="422"/>
      <c r="X367" s="422"/>
      <c r="Y367" s="422"/>
      <c r="Z367" s="422"/>
      <c r="AA367" s="422"/>
      <c r="AB367" s="422"/>
      <c r="AC367" s="201"/>
      <c r="AD367" s="422"/>
      <c r="AE367" s="422"/>
      <c r="AF367" s="422"/>
      <c r="AG367" s="422"/>
      <c r="AH367" s="422"/>
      <c r="AI367" s="422"/>
      <c r="BN367" s="200"/>
      <c r="BO367" s="200"/>
      <c r="BP367" s="200"/>
      <c r="BQ367" s="200"/>
      <c r="BR367" s="200"/>
      <c r="BS367" s="200"/>
      <c r="BT367" s="200"/>
      <c r="BV367" s="422"/>
      <c r="BW367" s="422"/>
      <c r="BX367" s="422"/>
      <c r="BY367" s="422"/>
      <c r="BZ367" s="422"/>
      <c r="CA367" s="422"/>
    </row>
    <row r="368" spans="3:79" ht="15" customHeight="1" hidden="1">
      <c r="C368" s="147" t="s">
        <v>383</v>
      </c>
      <c r="W368" s="422"/>
      <c r="X368" s="422"/>
      <c r="Y368" s="422"/>
      <c r="Z368" s="422"/>
      <c r="AA368" s="422"/>
      <c r="AB368" s="422"/>
      <c r="AC368" s="201"/>
      <c r="AD368" s="422"/>
      <c r="AE368" s="422"/>
      <c r="AF368" s="422"/>
      <c r="AG368" s="422"/>
      <c r="AH368" s="422"/>
      <c r="AI368" s="422"/>
      <c r="BN368" s="200"/>
      <c r="BO368" s="200"/>
      <c r="BP368" s="200"/>
      <c r="BQ368" s="200"/>
      <c r="BR368" s="200"/>
      <c r="BS368" s="200"/>
      <c r="BT368" s="200"/>
      <c r="BV368" s="422"/>
      <c r="BW368" s="422"/>
      <c r="BX368" s="422"/>
      <c r="BY368" s="422"/>
      <c r="BZ368" s="422"/>
      <c r="CA368" s="422"/>
    </row>
    <row r="369" spans="3:79" ht="15" customHeight="1" hidden="1">
      <c r="C369" s="147" t="s">
        <v>384</v>
      </c>
      <c r="W369" s="422"/>
      <c r="X369" s="422"/>
      <c r="Y369" s="422"/>
      <c r="Z369" s="422"/>
      <c r="AA369" s="422"/>
      <c r="AB369" s="422"/>
      <c r="AC369" s="201"/>
      <c r="AD369" s="422"/>
      <c r="AE369" s="422"/>
      <c r="AF369" s="422"/>
      <c r="AG369" s="422"/>
      <c r="AH369" s="422"/>
      <c r="AI369" s="422"/>
      <c r="BN369" s="200"/>
      <c r="BO369" s="200"/>
      <c r="BP369" s="200"/>
      <c r="BQ369" s="200"/>
      <c r="BR369" s="200"/>
      <c r="BS369" s="200"/>
      <c r="BT369" s="200"/>
      <c r="BV369" s="422"/>
      <c r="BW369" s="422"/>
      <c r="BX369" s="422"/>
      <c r="BY369" s="422"/>
      <c r="BZ369" s="422"/>
      <c r="CA369" s="422"/>
    </row>
    <row r="370" spans="3:79" ht="15" customHeight="1">
      <c r="C370" s="320" t="s">
        <v>385</v>
      </c>
      <c r="W370" s="422"/>
      <c r="X370" s="422"/>
      <c r="Y370" s="422"/>
      <c r="Z370" s="422"/>
      <c r="AA370" s="422"/>
      <c r="AB370" s="422"/>
      <c r="AC370" s="201"/>
      <c r="AD370" s="422"/>
      <c r="AE370" s="422"/>
      <c r="AF370" s="422"/>
      <c r="AG370" s="422"/>
      <c r="AH370" s="422"/>
      <c r="AI370" s="422"/>
      <c r="BN370" s="200"/>
      <c r="BO370" s="200"/>
      <c r="BP370" s="200"/>
      <c r="BQ370" s="200"/>
      <c r="BR370" s="200"/>
      <c r="BS370" s="200"/>
      <c r="BT370" s="200"/>
      <c r="BV370" s="422"/>
      <c r="BW370" s="422"/>
      <c r="BX370" s="422"/>
      <c r="BY370" s="422"/>
      <c r="BZ370" s="422"/>
      <c r="CA370" s="422"/>
    </row>
    <row r="371" spans="3:72" ht="15" customHeight="1" hidden="1">
      <c r="C371" s="320" t="s">
        <v>386</v>
      </c>
      <c r="W371" s="422">
        <v>0</v>
      </c>
      <c r="X371" s="422"/>
      <c r="Y371" s="422"/>
      <c r="Z371" s="422"/>
      <c r="AA371" s="422"/>
      <c r="AB371" s="422"/>
      <c r="AC371" s="201"/>
      <c r="AD371" s="422">
        <v>0</v>
      </c>
      <c r="AE371" s="422"/>
      <c r="AF371" s="422"/>
      <c r="AG371" s="422"/>
      <c r="AH371" s="422"/>
      <c r="AI371" s="422"/>
      <c r="BN371" s="200"/>
      <c r="BO371" s="200"/>
      <c r="BP371" s="200"/>
      <c r="BQ371" s="200"/>
      <c r="BR371" s="200"/>
      <c r="BS371" s="200"/>
      <c r="BT371" s="200"/>
    </row>
    <row r="372" spans="3:72" ht="15" customHeight="1" hidden="1">
      <c r="C372" s="147" t="s">
        <v>387</v>
      </c>
      <c r="W372" s="422"/>
      <c r="X372" s="422"/>
      <c r="Y372" s="422"/>
      <c r="Z372" s="422"/>
      <c r="AA372" s="422"/>
      <c r="AB372" s="422"/>
      <c r="AC372" s="201"/>
      <c r="AD372" s="422"/>
      <c r="AE372" s="422"/>
      <c r="AF372" s="422"/>
      <c r="AG372" s="422"/>
      <c r="AH372" s="422"/>
      <c r="AI372" s="422"/>
      <c r="BN372" s="200"/>
      <c r="BO372" s="200"/>
      <c r="BP372" s="200"/>
      <c r="BQ372" s="200"/>
      <c r="BR372" s="200"/>
      <c r="BS372" s="200"/>
      <c r="BT372" s="200"/>
    </row>
    <row r="373" spans="3:72" ht="15" customHeight="1" hidden="1">
      <c r="C373" s="147" t="s">
        <v>388</v>
      </c>
      <c r="W373" s="422"/>
      <c r="X373" s="422"/>
      <c r="Y373" s="422"/>
      <c r="Z373" s="422"/>
      <c r="AA373" s="422"/>
      <c r="AB373" s="422"/>
      <c r="AC373" s="201"/>
      <c r="AD373" s="422">
        <v>0</v>
      </c>
      <c r="AE373" s="422"/>
      <c r="AF373" s="422"/>
      <c r="AG373" s="422"/>
      <c r="AH373" s="422"/>
      <c r="AI373" s="422"/>
      <c r="BN373" s="200"/>
      <c r="BO373" s="200"/>
      <c r="BP373" s="200"/>
      <c r="BQ373" s="200"/>
      <c r="BR373" s="200"/>
      <c r="BS373" s="200"/>
      <c r="BT373" s="200"/>
    </row>
    <row r="374" spans="23:72" ht="0.75" customHeight="1">
      <c r="W374" s="201"/>
      <c r="X374" s="201"/>
      <c r="Y374" s="201"/>
      <c r="Z374" s="201"/>
      <c r="AA374" s="201"/>
      <c r="AB374" s="201"/>
      <c r="AC374" s="201"/>
      <c r="AD374" s="201"/>
      <c r="AE374" s="201"/>
      <c r="AF374" s="201"/>
      <c r="AG374" s="201"/>
      <c r="AH374" s="201"/>
      <c r="AI374" s="201"/>
      <c r="BN374" s="200"/>
      <c r="BO374" s="200"/>
      <c r="BP374" s="200"/>
      <c r="BQ374" s="200"/>
      <c r="BR374" s="200"/>
      <c r="BS374" s="200"/>
      <c r="BT374" s="200"/>
    </row>
    <row r="375" spans="10:74" ht="15" customHeight="1" thickBot="1">
      <c r="J375" s="186"/>
      <c r="K375" s="186"/>
      <c r="L375" s="186"/>
      <c r="M375" s="186"/>
      <c r="N375" s="186"/>
      <c r="O375" s="186"/>
      <c r="P375" s="186"/>
      <c r="Q375" s="186"/>
      <c r="R375" s="186"/>
      <c r="S375" s="186"/>
      <c r="T375" s="186"/>
      <c r="W375" s="426">
        <f>SUBTOTAL(9,W366:AB373)</f>
        <v>243415324</v>
      </c>
      <c r="X375" s="426"/>
      <c r="Y375" s="426"/>
      <c r="Z375" s="426"/>
      <c r="AA375" s="426"/>
      <c r="AB375" s="426"/>
      <c r="AC375" s="201"/>
      <c r="AD375" s="426">
        <f>SUBTOTAL(9,AD366:AI373)</f>
        <v>163193318</v>
      </c>
      <c r="AE375" s="426"/>
      <c r="AF375" s="426"/>
      <c r="AG375" s="426"/>
      <c r="AH375" s="426"/>
      <c r="AI375" s="426"/>
      <c r="BN375" s="200"/>
      <c r="BO375" s="200"/>
      <c r="BP375" s="200"/>
      <c r="BQ375" s="200"/>
      <c r="BR375" s="200"/>
      <c r="BS375" s="200"/>
      <c r="BT375" s="200"/>
      <c r="BU375" s="206"/>
      <c r="BV375" s="206"/>
    </row>
    <row r="376" spans="30:72" ht="16.5" customHeight="1" thickTop="1">
      <c r="AD376" s="200"/>
      <c r="AE376" s="200"/>
      <c r="AF376" s="200"/>
      <c r="AG376" s="200"/>
      <c r="AH376" s="200"/>
      <c r="AI376" s="200"/>
      <c r="BN376" s="200"/>
      <c r="BO376" s="200"/>
      <c r="BP376" s="200"/>
      <c r="BQ376" s="200"/>
      <c r="BR376" s="200"/>
      <c r="BS376" s="200"/>
      <c r="BT376" s="200"/>
    </row>
    <row r="377" spans="1:72" ht="30.75" customHeight="1">
      <c r="A377" s="186">
        <f>A362+1</f>
        <v>17</v>
      </c>
      <c r="B377" s="186" t="s">
        <v>747</v>
      </c>
      <c r="C377" s="186" t="s">
        <v>389</v>
      </c>
      <c r="W377" s="523" t="str">
        <f>W312</f>
        <v>Quý I/2015</v>
      </c>
      <c r="X377" s="523"/>
      <c r="Y377" s="523"/>
      <c r="Z377" s="523"/>
      <c r="AA377" s="523"/>
      <c r="AB377" s="523"/>
      <c r="AD377" s="523" t="str">
        <f>AD312</f>
        <v>Quý I/2014</v>
      </c>
      <c r="AE377" s="523"/>
      <c r="AF377" s="523"/>
      <c r="AG377" s="523"/>
      <c r="AH377" s="523"/>
      <c r="AI377" s="523"/>
      <c r="AK377" s="186">
        <f>A377</f>
        <v>17</v>
      </c>
      <c r="AL377" s="186" t="s">
        <v>747</v>
      </c>
      <c r="AM377" s="187" t="s">
        <v>390</v>
      </c>
      <c r="BN377" s="200"/>
      <c r="BO377" s="200"/>
      <c r="BP377" s="200"/>
      <c r="BQ377" s="200"/>
      <c r="BR377" s="200"/>
      <c r="BS377" s="200"/>
      <c r="BT377" s="200"/>
    </row>
    <row r="378" spans="23:72" ht="6" customHeight="1">
      <c r="W378" s="523"/>
      <c r="X378" s="523"/>
      <c r="Y378" s="523"/>
      <c r="Z378" s="523"/>
      <c r="AA378" s="523"/>
      <c r="AB378" s="523"/>
      <c r="AC378" s="198"/>
      <c r="AD378" s="523"/>
      <c r="AE378" s="523"/>
      <c r="AF378" s="523"/>
      <c r="AG378" s="523"/>
      <c r="AH378" s="523"/>
      <c r="AI378" s="523"/>
      <c r="BN378" s="200"/>
      <c r="BO378" s="200"/>
      <c r="BP378" s="200"/>
      <c r="BQ378" s="200"/>
      <c r="BR378" s="200"/>
      <c r="BS378" s="200"/>
      <c r="BT378" s="200"/>
    </row>
    <row r="379" spans="3:73" ht="15" customHeight="1">
      <c r="C379" s="217"/>
      <c r="D379" s="217"/>
      <c r="E379" s="217"/>
      <c r="F379" s="217"/>
      <c r="G379" s="217"/>
      <c r="H379" s="217"/>
      <c r="I379" s="217"/>
      <c r="J379" s="217"/>
      <c r="K379" s="217"/>
      <c r="L379" s="217"/>
      <c r="M379" s="217"/>
      <c r="N379" s="217"/>
      <c r="O379" s="217"/>
      <c r="P379" s="217"/>
      <c r="Q379" s="217"/>
      <c r="R379" s="217"/>
      <c r="S379" s="217"/>
      <c r="T379" s="217"/>
      <c r="U379" s="217"/>
      <c r="V379" s="217"/>
      <c r="W379" s="306"/>
      <c r="X379" s="220"/>
      <c r="Y379" s="220"/>
      <c r="Z379" s="220"/>
      <c r="AA379" s="220"/>
      <c r="AB379" s="196" t="s">
        <v>579</v>
      </c>
      <c r="AC379" s="208"/>
      <c r="AD379" s="306"/>
      <c r="AE379" s="220"/>
      <c r="AF379" s="220"/>
      <c r="AG379" s="220"/>
      <c r="AH379" s="220"/>
      <c r="AI379" s="196" t="s">
        <v>579</v>
      </c>
      <c r="AJ379" s="219"/>
      <c r="AK379" s="272"/>
      <c r="AL379" s="272"/>
      <c r="AM379" s="227"/>
      <c r="AN379" s="227"/>
      <c r="AO379" s="227"/>
      <c r="AP379" s="227"/>
      <c r="AQ379" s="227"/>
      <c r="AR379" s="227"/>
      <c r="AS379" s="227"/>
      <c r="AT379" s="227"/>
      <c r="AU379" s="227"/>
      <c r="AV379" s="227"/>
      <c r="AW379" s="227"/>
      <c r="AX379" s="227"/>
      <c r="AY379" s="227"/>
      <c r="AZ379" s="227"/>
      <c r="BA379" s="227"/>
      <c r="BB379" s="227"/>
      <c r="BC379" s="227"/>
      <c r="BD379" s="227"/>
      <c r="BE379" s="227"/>
      <c r="BF379" s="227"/>
      <c r="BG379" s="533" t="s">
        <v>185</v>
      </c>
      <c r="BH379" s="533"/>
      <c r="BI379" s="533"/>
      <c r="BJ379" s="533"/>
      <c r="BK379" s="533"/>
      <c r="BL379" s="533"/>
      <c r="BM379" s="197"/>
      <c r="BN379" s="533" t="s">
        <v>186</v>
      </c>
      <c r="BO379" s="533"/>
      <c r="BP379" s="533"/>
      <c r="BQ379" s="533"/>
      <c r="BR379" s="533"/>
      <c r="BS379" s="533"/>
      <c r="BT379" s="222"/>
      <c r="BU379" s="229"/>
    </row>
    <row r="380" spans="3:73" ht="5.25" customHeight="1">
      <c r="C380" s="217"/>
      <c r="D380" s="217"/>
      <c r="E380" s="217"/>
      <c r="F380" s="217"/>
      <c r="G380" s="217"/>
      <c r="H380" s="217"/>
      <c r="I380" s="217"/>
      <c r="J380" s="217"/>
      <c r="K380" s="217"/>
      <c r="L380" s="217"/>
      <c r="M380" s="217"/>
      <c r="N380" s="217"/>
      <c r="O380" s="217"/>
      <c r="P380" s="217"/>
      <c r="Q380" s="217"/>
      <c r="R380" s="217"/>
      <c r="S380" s="217"/>
      <c r="T380" s="217"/>
      <c r="U380" s="217"/>
      <c r="V380" s="217"/>
      <c r="W380" s="215"/>
      <c r="X380" s="218"/>
      <c r="Y380" s="218"/>
      <c r="Z380" s="218"/>
      <c r="AA380" s="218"/>
      <c r="AB380" s="208"/>
      <c r="AC380" s="208"/>
      <c r="AD380" s="215"/>
      <c r="AE380" s="218"/>
      <c r="AF380" s="218"/>
      <c r="AG380" s="218"/>
      <c r="AH380" s="218"/>
      <c r="AI380" s="208"/>
      <c r="AJ380" s="219"/>
      <c r="AK380" s="272"/>
      <c r="AL380" s="272"/>
      <c r="AM380" s="227"/>
      <c r="AN380" s="227"/>
      <c r="AO380" s="227"/>
      <c r="AP380" s="227"/>
      <c r="AQ380" s="227"/>
      <c r="AR380" s="227"/>
      <c r="AS380" s="227"/>
      <c r="AT380" s="227"/>
      <c r="AU380" s="227"/>
      <c r="AV380" s="227"/>
      <c r="AW380" s="227"/>
      <c r="AX380" s="227"/>
      <c r="AY380" s="227"/>
      <c r="AZ380" s="227"/>
      <c r="BA380" s="227"/>
      <c r="BB380" s="227"/>
      <c r="BC380" s="227"/>
      <c r="BD380" s="227"/>
      <c r="BE380" s="227"/>
      <c r="BF380" s="227"/>
      <c r="BG380" s="222"/>
      <c r="BH380" s="222"/>
      <c r="BI380" s="222"/>
      <c r="BJ380" s="222"/>
      <c r="BK380" s="222"/>
      <c r="BL380" s="222"/>
      <c r="BM380" s="197"/>
      <c r="BN380" s="222"/>
      <c r="BO380" s="222"/>
      <c r="BP380" s="222"/>
      <c r="BQ380" s="222"/>
      <c r="BR380" s="222"/>
      <c r="BS380" s="222"/>
      <c r="BT380" s="222"/>
      <c r="BU380" s="229"/>
    </row>
    <row r="381" spans="3:73" ht="15" customHeight="1">
      <c r="C381" s="320" t="s">
        <v>391</v>
      </c>
      <c r="D381" s="186"/>
      <c r="E381" s="186"/>
      <c r="F381" s="186"/>
      <c r="G381" s="186"/>
      <c r="H381" s="186"/>
      <c r="I381" s="186"/>
      <c r="J381" s="186"/>
      <c r="K381" s="186"/>
      <c r="L381" s="186"/>
      <c r="M381" s="186"/>
      <c r="N381" s="186"/>
      <c r="O381" s="186"/>
      <c r="P381" s="186"/>
      <c r="Q381" s="186"/>
      <c r="R381" s="186"/>
      <c r="S381" s="186"/>
      <c r="T381" s="186"/>
      <c r="W381" s="424">
        <f>+'[1]KQSXKD QUY (1)'!D21</f>
        <v>0</v>
      </c>
      <c r="X381" s="424"/>
      <c r="Y381" s="424"/>
      <c r="Z381" s="424"/>
      <c r="AA381" s="424"/>
      <c r="AB381" s="424"/>
      <c r="AC381" s="199"/>
      <c r="AD381" s="424">
        <v>7444444</v>
      </c>
      <c r="AE381" s="424"/>
      <c r="AF381" s="424"/>
      <c r="AG381" s="424"/>
      <c r="AH381" s="424"/>
      <c r="AI381" s="424"/>
      <c r="AM381" s="66" t="s">
        <v>392</v>
      </c>
      <c r="AN381" s="186"/>
      <c r="AO381" s="186"/>
      <c r="AP381" s="186"/>
      <c r="AQ381" s="186"/>
      <c r="AR381" s="186"/>
      <c r="AS381" s="186"/>
      <c r="AT381" s="186"/>
      <c r="AU381" s="186"/>
      <c r="AV381" s="186"/>
      <c r="AW381" s="186"/>
      <c r="AX381" s="186"/>
      <c r="AY381" s="186"/>
      <c r="AZ381" s="186"/>
      <c r="BA381" s="186"/>
      <c r="BB381" s="186"/>
      <c r="BC381" s="186"/>
      <c r="BD381" s="186"/>
      <c r="BG381" s="435"/>
      <c r="BH381" s="435"/>
      <c r="BI381" s="435"/>
      <c r="BJ381" s="435"/>
      <c r="BK381" s="435"/>
      <c r="BL381" s="435"/>
      <c r="BN381" s="435"/>
      <c r="BO381" s="435"/>
      <c r="BP381" s="435"/>
      <c r="BQ381" s="435"/>
      <c r="BR381" s="435"/>
      <c r="BS381" s="435"/>
      <c r="BT381" s="200"/>
      <c r="BU381" s="239"/>
    </row>
    <row r="382" spans="3:72" ht="15" customHeight="1" hidden="1">
      <c r="C382" s="66" t="s">
        <v>393</v>
      </c>
      <c r="D382" s="186"/>
      <c r="E382" s="186"/>
      <c r="F382" s="186"/>
      <c r="G382" s="186"/>
      <c r="H382" s="186"/>
      <c r="I382" s="186"/>
      <c r="J382" s="186"/>
      <c r="K382" s="186"/>
      <c r="L382" s="186"/>
      <c r="M382" s="186"/>
      <c r="N382" s="186"/>
      <c r="O382" s="186"/>
      <c r="P382" s="186"/>
      <c r="Q382" s="186"/>
      <c r="R382" s="186"/>
      <c r="S382" s="186"/>
      <c r="T382" s="186"/>
      <c r="W382" s="422"/>
      <c r="X382" s="422"/>
      <c r="Y382" s="422"/>
      <c r="Z382" s="422"/>
      <c r="AA382" s="422"/>
      <c r="AB382" s="422"/>
      <c r="AC382" s="201"/>
      <c r="AD382" s="422"/>
      <c r="AE382" s="422"/>
      <c r="AF382" s="422"/>
      <c r="AG382" s="422"/>
      <c r="AH382" s="422"/>
      <c r="AI382" s="422"/>
      <c r="AM382" s="66" t="s">
        <v>394</v>
      </c>
      <c r="AN382" s="186"/>
      <c r="AO382" s="186"/>
      <c r="AP382" s="186"/>
      <c r="AQ382" s="186"/>
      <c r="AR382" s="186"/>
      <c r="AS382" s="186"/>
      <c r="AT382" s="186"/>
      <c r="AU382" s="186"/>
      <c r="AV382" s="186"/>
      <c r="AW382" s="186"/>
      <c r="AX382" s="186"/>
      <c r="AY382" s="186"/>
      <c r="AZ382" s="186"/>
      <c r="BA382" s="186"/>
      <c r="BB382" s="186"/>
      <c r="BC382" s="186"/>
      <c r="BD382" s="186"/>
      <c r="BG382" s="423"/>
      <c r="BH382" s="423"/>
      <c r="BI382" s="423"/>
      <c r="BJ382" s="423"/>
      <c r="BK382" s="423"/>
      <c r="BL382" s="423"/>
      <c r="BN382" s="423"/>
      <c r="BO382" s="423"/>
      <c r="BP382" s="423"/>
      <c r="BQ382" s="423"/>
      <c r="BR382" s="423"/>
      <c r="BS382" s="423"/>
      <c r="BT382" s="202"/>
    </row>
    <row r="383" spans="3:72" ht="15" customHeight="1" hidden="1">
      <c r="C383" s="147" t="s">
        <v>395</v>
      </c>
      <c r="W383" s="422"/>
      <c r="X383" s="422"/>
      <c r="Y383" s="422"/>
      <c r="Z383" s="422"/>
      <c r="AA383" s="422"/>
      <c r="AB383" s="422"/>
      <c r="AC383" s="201"/>
      <c r="AD383" s="422"/>
      <c r="AE383" s="422"/>
      <c r="AF383" s="422"/>
      <c r="AG383" s="422"/>
      <c r="AH383" s="422"/>
      <c r="AI383" s="422"/>
      <c r="AM383" s="147" t="s">
        <v>396</v>
      </c>
      <c r="BG383" s="423"/>
      <c r="BH383" s="423"/>
      <c r="BI383" s="423"/>
      <c r="BJ383" s="423"/>
      <c r="BK383" s="423"/>
      <c r="BL383" s="423"/>
      <c r="BN383" s="423"/>
      <c r="BO383" s="423"/>
      <c r="BP383" s="423"/>
      <c r="BQ383" s="423"/>
      <c r="BR383" s="423"/>
      <c r="BS383" s="423"/>
      <c r="BT383" s="202"/>
    </row>
    <row r="384" spans="3:72" ht="15" customHeight="1" hidden="1">
      <c r="C384" s="320" t="s">
        <v>397</v>
      </c>
      <c r="W384" s="422"/>
      <c r="X384" s="422"/>
      <c r="Y384" s="422"/>
      <c r="Z384" s="422"/>
      <c r="AA384" s="422"/>
      <c r="AB384" s="422"/>
      <c r="AC384" s="201"/>
      <c r="AD384" s="422"/>
      <c r="AE384" s="422"/>
      <c r="AF384" s="422"/>
      <c r="AG384" s="422"/>
      <c r="AH384" s="422"/>
      <c r="AI384" s="422"/>
      <c r="AM384" s="147" t="s">
        <v>373</v>
      </c>
      <c r="BG384" s="423"/>
      <c r="BH384" s="423"/>
      <c r="BI384" s="423"/>
      <c r="BJ384" s="423"/>
      <c r="BK384" s="423"/>
      <c r="BL384" s="423"/>
      <c r="BN384" s="423"/>
      <c r="BO384" s="423"/>
      <c r="BP384" s="423"/>
      <c r="BQ384" s="423"/>
      <c r="BR384" s="423"/>
      <c r="BS384" s="423"/>
      <c r="BT384" s="202"/>
    </row>
    <row r="385" spans="3:73" ht="15" customHeight="1">
      <c r="C385" s="320" t="s">
        <v>398</v>
      </c>
      <c r="W385" s="422"/>
      <c r="X385" s="422"/>
      <c r="Y385" s="422"/>
      <c r="Z385" s="422"/>
      <c r="AA385" s="422"/>
      <c r="AB385" s="422"/>
      <c r="AC385" s="201"/>
      <c r="AD385" s="422"/>
      <c r="AE385" s="422"/>
      <c r="AF385" s="422"/>
      <c r="AG385" s="422"/>
      <c r="AH385" s="422"/>
      <c r="AI385" s="422"/>
      <c r="BG385" s="202"/>
      <c r="BH385" s="202"/>
      <c r="BI385" s="202"/>
      <c r="BJ385" s="202"/>
      <c r="BK385" s="202"/>
      <c r="BL385" s="202"/>
      <c r="BN385" s="202"/>
      <c r="BO385" s="202"/>
      <c r="BP385" s="202"/>
      <c r="BQ385" s="202"/>
      <c r="BR385" s="202"/>
      <c r="BS385" s="202"/>
      <c r="BT385" s="202"/>
      <c r="BU385" s="239"/>
    </row>
    <row r="386" spans="3:73" ht="15" customHeight="1">
      <c r="C386" s="320" t="s">
        <v>399</v>
      </c>
      <c r="W386" s="422">
        <v>0</v>
      </c>
      <c r="X386" s="422"/>
      <c r="Y386" s="422"/>
      <c r="Z386" s="422"/>
      <c r="AA386" s="422"/>
      <c r="AB386" s="422"/>
      <c r="AC386" s="201"/>
      <c r="AD386" s="422"/>
      <c r="AE386" s="422"/>
      <c r="AF386" s="422"/>
      <c r="AG386" s="422"/>
      <c r="AH386" s="422"/>
      <c r="AI386" s="422"/>
      <c r="BG386" s="202"/>
      <c r="BH386" s="202"/>
      <c r="BI386" s="202"/>
      <c r="BJ386" s="202"/>
      <c r="BK386" s="202"/>
      <c r="BL386" s="202"/>
      <c r="BN386" s="202"/>
      <c r="BO386" s="202"/>
      <c r="BP386" s="202"/>
      <c r="BQ386" s="202"/>
      <c r="BR386" s="202"/>
      <c r="BS386" s="202"/>
      <c r="BT386" s="202"/>
      <c r="BU386" s="239"/>
    </row>
    <row r="387" spans="3:72" ht="15" customHeight="1" hidden="1">
      <c r="C387" s="147" t="s">
        <v>400</v>
      </c>
      <c r="W387" s="422"/>
      <c r="X387" s="422"/>
      <c r="Y387" s="422"/>
      <c r="Z387" s="422"/>
      <c r="AA387" s="422"/>
      <c r="AB387" s="422"/>
      <c r="AC387" s="201"/>
      <c r="AD387" s="422"/>
      <c r="AE387" s="422"/>
      <c r="AF387" s="422"/>
      <c r="AG387" s="422"/>
      <c r="AH387" s="422"/>
      <c r="AI387" s="422"/>
      <c r="BG387" s="202"/>
      <c r="BH387" s="202"/>
      <c r="BI387" s="202"/>
      <c r="BJ387" s="202"/>
      <c r="BK387" s="202"/>
      <c r="BL387" s="202"/>
      <c r="BN387" s="202"/>
      <c r="BO387" s="202"/>
      <c r="BP387" s="202"/>
      <c r="BQ387" s="202"/>
      <c r="BR387" s="202"/>
      <c r="BS387" s="202"/>
      <c r="BT387" s="202"/>
    </row>
    <row r="388" spans="3:72" ht="15" customHeight="1" hidden="1">
      <c r="C388" s="147" t="s">
        <v>401</v>
      </c>
      <c r="W388" s="201"/>
      <c r="X388" s="201"/>
      <c r="Y388" s="201"/>
      <c r="Z388" s="201"/>
      <c r="AA388" s="201"/>
      <c r="AB388" s="201"/>
      <c r="AC388" s="201"/>
      <c r="AD388" s="201"/>
      <c r="AE388" s="201"/>
      <c r="AF388" s="201"/>
      <c r="AG388" s="201"/>
      <c r="AH388" s="201"/>
      <c r="AI388" s="201"/>
      <c r="BG388" s="202"/>
      <c r="BH388" s="202"/>
      <c r="BI388" s="202"/>
      <c r="BJ388" s="202"/>
      <c r="BK388" s="202"/>
      <c r="BL388" s="202"/>
      <c r="BN388" s="202"/>
      <c r="BO388" s="202"/>
      <c r="BP388" s="202"/>
      <c r="BQ388" s="202"/>
      <c r="BR388" s="202"/>
      <c r="BS388" s="202"/>
      <c r="BT388" s="202"/>
    </row>
    <row r="389" spans="23:72" ht="1.5" customHeight="1">
      <c r="W389" s="201"/>
      <c r="X389" s="201"/>
      <c r="Y389" s="201"/>
      <c r="Z389" s="201"/>
      <c r="AA389" s="201"/>
      <c r="AB389" s="201"/>
      <c r="AC389" s="201"/>
      <c r="AD389" s="201"/>
      <c r="AE389" s="201"/>
      <c r="AF389" s="201"/>
      <c r="AG389" s="201"/>
      <c r="AH389" s="201"/>
      <c r="AI389" s="201"/>
      <c r="BG389" s="202"/>
      <c r="BH389" s="202"/>
      <c r="BI389" s="202"/>
      <c r="BJ389" s="202"/>
      <c r="BK389" s="202"/>
      <c r="BL389" s="202"/>
      <c r="BN389" s="202"/>
      <c r="BO389" s="202"/>
      <c r="BP389" s="202"/>
      <c r="BQ389" s="202"/>
      <c r="BR389" s="202"/>
      <c r="BS389" s="202"/>
      <c r="BT389" s="202"/>
    </row>
    <row r="390" spans="3:74" ht="15" customHeight="1" thickBot="1">
      <c r="C390" s="189"/>
      <c r="D390" s="186"/>
      <c r="E390" s="186"/>
      <c r="F390" s="186"/>
      <c r="G390" s="186"/>
      <c r="H390" s="186"/>
      <c r="I390" s="186"/>
      <c r="J390" s="186"/>
      <c r="K390" s="186"/>
      <c r="L390" s="186"/>
      <c r="M390" s="186"/>
      <c r="N390" s="186"/>
      <c r="O390" s="186"/>
      <c r="P390" s="186"/>
      <c r="Q390" s="186"/>
      <c r="R390" s="186"/>
      <c r="S390" s="186"/>
      <c r="T390" s="186"/>
      <c r="W390" s="426">
        <f>SUBTOTAL(9,W381:AB388)</f>
        <v>0</v>
      </c>
      <c r="X390" s="426"/>
      <c r="Y390" s="426"/>
      <c r="Z390" s="426"/>
      <c r="AA390" s="426"/>
      <c r="AB390" s="426"/>
      <c r="AC390" s="201"/>
      <c r="AD390" s="426">
        <f>AD381</f>
        <v>7444444</v>
      </c>
      <c r="AE390" s="426"/>
      <c r="AF390" s="426"/>
      <c r="AG390" s="426"/>
      <c r="AH390" s="426"/>
      <c r="AI390" s="426"/>
      <c r="AM390" s="186" t="s">
        <v>60</v>
      </c>
      <c r="AN390" s="186"/>
      <c r="AO390" s="186"/>
      <c r="AP390" s="186"/>
      <c r="AQ390" s="186"/>
      <c r="AR390" s="186"/>
      <c r="AS390" s="186"/>
      <c r="AT390" s="186"/>
      <c r="AU390" s="186"/>
      <c r="AV390" s="186"/>
      <c r="AW390" s="186"/>
      <c r="AX390" s="186"/>
      <c r="AY390" s="186"/>
      <c r="AZ390" s="186"/>
      <c r="BA390" s="186"/>
      <c r="BB390" s="186"/>
      <c r="BC390" s="186"/>
      <c r="BD390" s="186"/>
      <c r="BG390" s="427">
        <f>SUBTOTAL(9,BG381:BL384)</f>
        <v>0</v>
      </c>
      <c r="BH390" s="427"/>
      <c r="BI390" s="427"/>
      <c r="BJ390" s="427"/>
      <c r="BK390" s="427"/>
      <c r="BL390" s="427"/>
      <c r="BN390" s="427">
        <f>SUBTOTAL(9,BN381:BS384)</f>
        <v>0</v>
      </c>
      <c r="BO390" s="427"/>
      <c r="BP390" s="427"/>
      <c r="BQ390" s="427"/>
      <c r="BR390" s="427"/>
      <c r="BS390" s="427"/>
      <c r="BT390" s="205"/>
      <c r="BU390" s="206"/>
      <c r="BV390" s="206"/>
    </row>
    <row r="391" spans="3:74" ht="15" customHeight="1" thickTop="1">
      <c r="C391" s="189"/>
      <c r="D391" s="186"/>
      <c r="E391" s="186"/>
      <c r="F391" s="186"/>
      <c r="G391" s="186"/>
      <c r="H391" s="186"/>
      <c r="I391" s="186"/>
      <c r="J391" s="186"/>
      <c r="K391" s="186"/>
      <c r="L391" s="186"/>
      <c r="M391" s="186"/>
      <c r="N391" s="186"/>
      <c r="O391" s="186"/>
      <c r="P391" s="186"/>
      <c r="Q391" s="186"/>
      <c r="R391" s="186"/>
      <c r="S391" s="186"/>
      <c r="T391" s="186"/>
      <c r="W391" s="145"/>
      <c r="X391" s="145"/>
      <c r="Y391" s="145"/>
      <c r="Z391" s="145"/>
      <c r="AA391" s="145"/>
      <c r="AB391" s="145"/>
      <c r="AC391" s="201"/>
      <c r="AD391" s="145"/>
      <c r="AE391" s="145"/>
      <c r="AF391" s="145"/>
      <c r="AG391" s="145"/>
      <c r="AH391" s="145"/>
      <c r="AI391" s="145"/>
      <c r="AM391" s="186"/>
      <c r="AN391" s="186"/>
      <c r="AO391" s="186"/>
      <c r="AP391" s="186"/>
      <c r="AQ391" s="186"/>
      <c r="AR391" s="186"/>
      <c r="AS391" s="186"/>
      <c r="AT391" s="186"/>
      <c r="AU391" s="186"/>
      <c r="AV391" s="186"/>
      <c r="AW391" s="186"/>
      <c r="AX391" s="186"/>
      <c r="AY391" s="186"/>
      <c r="AZ391" s="186"/>
      <c r="BA391" s="186"/>
      <c r="BB391" s="186"/>
      <c r="BC391" s="186"/>
      <c r="BD391" s="186"/>
      <c r="BG391" s="205"/>
      <c r="BH391" s="205"/>
      <c r="BI391" s="205"/>
      <c r="BJ391" s="205"/>
      <c r="BK391" s="205"/>
      <c r="BL391" s="205"/>
      <c r="BN391" s="205"/>
      <c r="BO391" s="205"/>
      <c r="BP391" s="205"/>
      <c r="BQ391" s="205"/>
      <c r="BR391" s="205"/>
      <c r="BS391" s="205"/>
      <c r="BT391" s="205"/>
      <c r="BU391" s="206"/>
      <c r="BV391" s="206"/>
    </row>
    <row r="392" spans="1:74" ht="25.5" customHeight="1">
      <c r="A392" s="186">
        <v>18</v>
      </c>
      <c r="B392" s="186" t="s">
        <v>747</v>
      </c>
      <c r="C392" s="309" t="s">
        <v>402</v>
      </c>
      <c r="D392" s="186"/>
      <c r="E392" s="186"/>
      <c r="F392" s="186"/>
      <c r="G392" s="186"/>
      <c r="H392" s="186"/>
      <c r="I392" s="186"/>
      <c r="J392" s="186"/>
      <c r="K392" s="186"/>
      <c r="L392" s="186"/>
      <c r="M392" s="186"/>
      <c r="N392" s="186"/>
      <c r="O392" s="186"/>
      <c r="P392" s="186"/>
      <c r="Q392" s="186"/>
      <c r="R392" s="186"/>
      <c r="S392" s="186"/>
      <c r="T392" s="186"/>
      <c r="W392" s="522" t="s">
        <v>680</v>
      </c>
      <c r="X392" s="523"/>
      <c r="Y392" s="523"/>
      <c r="Z392" s="523"/>
      <c r="AA392" s="523"/>
      <c r="AB392" s="523"/>
      <c r="AD392" s="523" t="str">
        <f>+AD377</f>
        <v>Quý I/2014</v>
      </c>
      <c r="AE392" s="523"/>
      <c r="AF392" s="523"/>
      <c r="AG392" s="523"/>
      <c r="AH392" s="523"/>
      <c r="AI392" s="523"/>
      <c r="AM392" s="186"/>
      <c r="AN392" s="186"/>
      <c r="AO392" s="186"/>
      <c r="AP392" s="186"/>
      <c r="AQ392" s="186"/>
      <c r="AR392" s="186"/>
      <c r="AS392" s="186"/>
      <c r="AT392" s="186"/>
      <c r="AU392" s="186"/>
      <c r="AV392" s="186"/>
      <c r="AW392" s="186"/>
      <c r="AX392" s="186"/>
      <c r="AY392" s="186"/>
      <c r="AZ392" s="186"/>
      <c r="BA392" s="186"/>
      <c r="BB392" s="186"/>
      <c r="BC392" s="186"/>
      <c r="BD392" s="186"/>
      <c r="BG392" s="205"/>
      <c r="BH392" s="205"/>
      <c r="BI392" s="205"/>
      <c r="BJ392" s="205"/>
      <c r="BK392" s="205"/>
      <c r="BL392" s="205"/>
      <c r="BN392" s="205"/>
      <c r="BO392" s="205"/>
      <c r="BP392" s="205"/>
      <c r="BQ392" s="205"/>
      <c r="BR392" s="205"/>
      <c r="BS392" s="205"/>
      <c r="BT392" s="205"/>
      <c r="BU392" s="206"/>
      <c r="BV392" s="206"/>
    </row>
    <row r="393" spans="3:74" ht="12.75" customHeight="1">
      <c r="C393" s="309"/>
      <c r="D393" s="186"/>
      <c r="E393" s="186"/>
      <c r="F393" s="186"/>
      <c r="G393" s="186"/>
      <c r="H393" s="186"/>
      <c r="I393" s="186"/>
      <c r="J393" s="186"/>
      <c r="K393" s="186"/>
      <c r="L393" s="186"/>
      <c r="M393" s="186"/>
      <c r="N393" s="186"/>
      <c r="O393" s="186"/>
      <c r="P393" s="186"/>
      <c r="Q393" s="186"/>
      <c r="R393" s="186"/>
      <c r="S393" s="186"/>
      <c r="T393" s="186"/>
      <c r="W393" s="523"/>
      <c r="X393" s="523"/>
      <c r="Y393" s="523"/>
      <c r="Z393" s="523"/>
      <c r="AA393" s="523"/>
      <c r="AB393" s="523"/>
      <c r="AC393" s="198"/>
      <c r="AD393" s="523"/>
      <c r="AE393" s="523"/>
      <c r="AF393" s="523"/>
      <c r="AG393" s="523"/>
      <c r="AH393" s="523"/>
      <c r="AI393" s="523"/>
      <c r="AM393" s="186"/>
      <c r="AN393" s="186"/>
      <c r="AO393" s="186"/>
      <c r="AP393" s="186"/>
      <c r="AQ393" s="186"/>
      <c r="AR393" s="186"/>
      <c r="AS393" s="186"/>
      <c r="AT393" s="186"/>
      <c r="AU393" s="186"/>
      <c r="AV393" s="186"/>
      <c r="AW393" s="186"/>
      <c r="AX393" s="186"/>
      <c r="AY393" s="186"/>
      <c r="AZ393" s="186"/>
      <c r="BA393" s="186"/>
      <c r="BB393" s="186"/>
      <c r="BC393" s="186"/>
      <c r="BD393" s="186"/>
      <c r="BG393" s="205"/>
      <c r="BH393" s="205"/>
      <c r="BI393" s="205"/>
      <c r="BJ393" s="205"/>
      <c r="BK393" s="205"/>
      <c r="BL393" s="205"/>
      <c r="BN393" s="205"/>
      <c r="BO393" s="205"/>
      <c r="BP393" s="205"/>
      <c r="BQ393" s="205"/>
      <c r="BR393" s="205"/>
      <c r="BS393" s="205"/>
      <c r="BT393" s="205"/>
      <c r="BU393" s="206"/>
      <c r="BV393" s="206"/>
    </row>
    <row r="394" spans="3:74" ht="15" customHeight="1">
      <c r="C394" s="189"/>
      <c r="D394" s="186"/>
      <c r="E394" s="186"/>
      <c r="F394" s="186"/>
      <c r="G394" s="186"/>
      <c r="H394" s="186"/>
      <c r="I394" s="186"/>
      <c r="J394" s="186"/>
      <c r="K394" s="186"/>
      <c r="L394" s="186"/>
      <c r="M394" s="186"/>
      <c r="N394" s="186"/>
      <c r="O394" s="186"/>
      <c r="P394" s="186"/>
      <c r="Q394" s="186"/>
      <c r="R394" s="186"/>
      <c r="S394" s="186"/>
      <c r="T394" s="186"/>
      <c r="W394" s="306"/>
      <c r="X394" s="220"/>
      <c r="Y394" s="220"/>
      <c r="Z394" s="220"/>
      <c r="AA394" s="220"/>
      <c r="AB394" s="196" t="s">
        <v>579</v>
      </c>
      <c r="AC394" s="208"/>
      <c r="AD394" s="306"/>
      <c r="AE394" s="220"/>
      <c r="AF394" s="220"/>
      <c r="AG394" s="220"/>
      <c r="AH394" s="220"/>
      <c r="AI394" s="196" t="s">
        <v>579</v>
      </c>
      <c r="AM394" s="186"/>
      <c r="AN394" s="186"/>
      <c r="AO394" s="186"/>
      <c r="AP394" s="186"/>
      <c r="AQ394" s="186"/>
      <c r="AR394" s="186"/>
      <c r="AS394" s="186"/>
      <c r="AT394" s="186"/>
      <c r="AU394" s="186"/>
      <c r="AV394" s="186"/>
      <c r="AW394" s="186"/>
      <c r="AX394" s="186"/>
      <c r="AY394" s="186"/>
      <c r="AZ394" s="186"/>
      <c r="BA394" s="186"/>
      <c r="BB394" s="186"/>
      <c r="BC394" s="186"/>
      <c r="BD394" s="186"/>
      <c r="BG394" s="205"/>
      <c r="BH394" s="205"/>
      <c r="BI394" s="205"/>
      <c r="BJ394" s="205"/>
      <c r="BK394" s="205"/>
      <c r="BL394" s="205"/>
      <c r="BN394" s="205"/>
      <c r="BO394" s="205"/>
      <c r="BP394" s="205"/>
      <c r="BQ394" s="205"/>
      <c r="BR394" s="205"/>
      <c r="BS394" s="205"/>
      <c r="BT394" s="205"/>
      <c r="BU394" s="206"/>
      <c r="BV394" s="206"/>
    </row>
    <row r="395" spans="3:74" ht="15" customHeight="1">
      <c r="C395" s="189" t="s">
        <v>403</v>
      </c>
      <c r="D395" s="186"/>
      <c r="E395" s="186"/>
      <c r="F395" s="186"/>
      <c r="G395" s="186"/>
      <c r="H395" s="186"/>
      <c r="I395" s="186"/>
      <c r="J395" s="186"/>
      <c r="K395" s="186"/>
      <c r="L395" s="186"/>
      <c r="M395" s="186"/>
      <c r="N395" s="186"/>
      <c r="O395" s="186"/>
      <c r="P395" s="186"/>
      <c r="Q395" s="186"/>
      <c r="R395" s="186"/>
      <c r="S395" s="186"/>
      <c r="T395" s="186"/>
      <c r="W395" s="535"/>
      <c r="X395" s="535"/>
      <c r="Y395" s="535"/>
      <c r="Z395" s="535"/>
      <c r="AA395" s="535"/>
      <c r="AB395" s="535"/>
      <c r="AC395" s="201"/>
      <c r="AD395" s="535"/>
      <c r="AE395" s="535"/>
      <c r="AF395" s="535"/>
      <c r="AG395" s="535"/>
      <c r="AH395" s="535"/>
      <c r="AI395" s="535"/>
      <c r="AM395" s="186"/>
      <c r="AN395" s="186"/>
      <c r="AO395" s="186"/>
      <c r="AP395" s="186"/>
      <c r="AQ395" s="186"/>
      <c r="AR395" s="186"/>
      <c r="AS395" s="186"/>
      <c r="AT395" s="186"/>
      <c r="AU395" s="186"/>
      <c r="AV395" s="186"/>
      <c r="AW395" s="186"/>
      <c r="AX395" s="186"/>
      <c r="AY395" s="186"/>
      <c r="AZ395" s="186"/>
      <c r="BA395" s="186"/>
      <c r="BB395" s="186"/>
      <c r="BC395" s="186"/>
      <c r="BD395" s="186"/>
      <c r="BG395" s="205"/>
      <c r="BH395" s="205"/>
      <c r="BI395" s="205"/>
      <c r="BJ395" s="205"/>
      <c r="BK395" s="205"/>
      <c r="BL395" s="205"/>
      <c r="BN395" s="205"/>
      <c r="BO395" s="205"/>
      <c r="BP395" s="205"/>
      <c r="BQ395" s="205"/>
      <c r="BR395" s="205"/>
      <c r="BS395" s="205"/>
      <c r="BT395" s="205"/>
      <c r="BU395" s="206"/>
      <c r="BV395" s="206"/>
    </row>
    <row r="396" spans="3:74" ht="15" customHeight="1">
      <c r="C396" s="189" t="s">
        <v>404</v>
      </c>
      <c r="D396" s="186"/>
      <c r="E396" s="186"/>
      <c r="F396" s="186"/>
      <c r="G396" s="186"/>
      <c r="H396" s="186"/>
      <c r="I396" s="186"/>
      <c r="J396" s="186"/>
      <c r="K396" s="186"/>
      <c r="L396" s="186"/>
      <c r="M396" s="186"/>
      <c r="N396" s="186"/>
      <c r="O396" s="186"/>
      <c r="P396" s="186"/>
      <c r="Q396" s="186"/>
      <c r="R396" s="186"/>
      <c r="S396" s="186"/>
      <c r="T396" s="186"/>
      <c r="W396" s="473">
        <v>354960953</v>
      </c>
      <c r="X396" s="473"/>
      <c r="Y396" s="473"/>
      <c r="Z396" s="473"/>
      <c r="AA396" s="473"/>
      <c r="AB396" s="473"/>
      <c r="AC396" s="201"/>
      <c r="AD396" s="473">
        <v>80999</v>
      </c>
      <c r="AE396" s="473"/>
      <c r="AF396" s="473"/>
      <c r="AG396" s="473"/>
      <c r="AH396" s="473"/>
      <c r="AI396" s="473"/>
      <c r="AM396" s="186"/>
      <c r="AN396" s="186"/>
      <c r="AO396" s="186"/>
      <c r="AP396" s="186"/>
      <c r="AQ396" s="186"/>
      <c r="AR396" s="186"/>
      <c r="AS396" s="186"/>
      <c r="AT396" s="186"/>
      <c r="AU396" s="186"/>
      <c r="AV396" s="186"/>
      <c r="AW396" s="186"/>
      <c r="AX396" s="186"/>
      <c r="AY396" s="186"/>
      <c r="AZ396" s="186"/>
      <c r="BA396" s="186"/>
      <c r="BB396" s="186"/>
      <c r="BC396" s="186"/>
      <c r="BD396" s="186"/>
      <c r="BG396" s="205"/>
      <c r="BH396" s="205"/>
      <c r="BI396" s="205"/>
      <c r="BJ396" s="205"/>
      <c r="BK396" s="205"/>
      <c r="BL396" s="205"/>
      <c r="BN396" s="205"/>
      <c r="BO396" s="205"/>
      <c r="BP396" s="205"/>
      <c r="BQ396" s="205"/>
      <c r="BR396" s="205"/>
      <c r="BS396" s="205"/>
      <c r="BT396" s="205"/>
      <c r="BU396" s="206"/>
      <c r="BV396" s="206"/>
    </row>
    <row r="397" spans="3:74" ht="15" customHeight="1" thickBot="1">
      <c r="C397" s="189"/>
      <c r="D397" s="186"/>
      <c r="E397" s="186"/>
      <c r="F397" s="186"/>
      <c r="G397" s="186"/>
      <c r="H397" s="186"/>
      <c r="I397" s="186"/>
      <c r="J397" s="186"/>
      <c r="K397" s="186"/>
      <c r="L397" s="186"/>
      <c r="M397" s="186"/>
      <c r="N397" s="186"/>
      <c r="O397" s="186"/>
      <c r="P397" s="186"/>
      <c r="Q397" s="186"/>
      <c r="R397" s="186"/>
      <c r="S397" s="186"/>
      <c r="T397" s="186"/>
      <c r="W397" s="511">
        <f>+W396</f>
        <v>354960953</v>
      </c>
      <c r="X397" s="511"/>
      <c r="Y397" s="511"/>
      <c r="Z397" s="511"/>
      <c r="AA397" s="511"/>
      <c r="AB397" s="511"/>
      <c r="AC397" s="145"/>
      <c r="AD397" s="511">
        <f>SUM(AD395:AI396)</f>
        <v>80999</v>
      </c>
      <c r="AE397" s="511"/>
      <c r="AF397" s="511"/>
      <c r="AG397" s="511"/>
      <c r="AH397" s="511"/>
      <c r="AI397" s="511"/>
      <c r="AM397" s="186"/>
      <c r="AN397" s="186"/>
      <c r="AO397" s="186"/>
      <c r="AP397" s="186"/>
      <c r="AQ397" s="186"/>
      <c r="AR397" s="186"/>
      <c r="AS397" s="186"/>
      <c r="AT397" s="186"/>
      <c r="AU397" s="186"/>
      <c r="AV397" s="186"/>
      <c r="AW397" s="186"/>
      <c r="AX397" s="186"/>
      <c r="AY397" s="186"/>
      <c r="AZ397" s="186"/>
      <c r="BA397" s="186"/>
      <c r="BB397" s="186"/>
      <c r="BC397" s="186"/>
      <c r="BD397" s="186"/>
      <c r="BG397" s="205"/>
      <c r="BH397" s="205"/>
      <c r="BI397" s="205"/>
      <c r="BJ397" s="205"/>
      <c r="BK397" s="205"/>
      <c r="BL397" s="205"/>
      <c r="BN397" s="205"/>
      <c r="BO397" s="205"/>
      <c r="BP397" s="205"/>
      <c r="BQ397" s="205"/>
      <c r="BR397" s="205"/>
      <c r="BS397" s="205"/>
      <c r="BT397" s="205"/>
      <c r="BU397" s="206"/>
      <c r="BV397" s="206"/>
    </row>
    <row r="398" spans="3:74" ht="15" customHeight="1" thickTop="1">
      <c r="C398" s="189"/>
      <c r="D398" s="186"/>
      <c r="E398" s="186"/>
      <c r="F398" s="186"/>
      <c r="G398" s="186"/>
      <c r="H398" s="186"/>
      <c r="I398" s="186"/>
      <c r="J398" s="186"/>
      <c r="K398" s="186"/>
      <c r="L398" s="186"/>
      <c r="M398" s="186"/>
      <c r="N398" s="186"/>
      <c r="O398" s="186"/>
      <c r="P398" s="186"/>
      <c r="Q398" s="186"/>
      <c r="R398" s="186"/>
      <c r="S398" s="186"/>
      <c r="T398" s="186"/>
      <c r="W398" s="145"/>
      <c r="X398" s="145"/>
      <c r="Y398" s="145"/>
      <c r="Z398" s="145"/>
      <c r="AA398" s="145"/>
      <c r="AB398" s="145"/>
      <c r="AC398" s="201"/>
      <c r="AD398" s="145"/>
      <c r="AE398" s="145"/>
      <c r="AF398" s="145"/>
      <c r="AG398" s="145"/>
      <c r="AH398" s="145"/>
      <c r="AI398" s="145"/>
      <c r="AM398" s="186"/>
      <c r="AN398" s="186"/>
      <c r="AO398" s="186"/>
      <c r="AP398" s="186"/>
      <c r="AQ398" s="186"/>
      <c r="AR398" s="186"/>
      <c r="AS398" s="186"/>
      <c r="AT398" s="186"/>
      <c r="AU398" s="186"/>
      <c r="AV398" s="186"/>
      <c r="AW398" s="186"/>
      <c r="AX398" s="186"/>
      <c r="AY398" s="186"/>
      <c r="AZ398" s="186"/>
      <c r="BA398" s="186"/>
      <c r="BB398" s="186"/>
      <c r="BC398" s="186"/>
      <c r="BD398" s="186"/>
      <c r="BG398" s="205"/>
      <c r="BH398" s="205"/>
      <c r="BI398" s="205"/>
      <c r="BJ398" s="205"/>
      <c r="BK398" s="205"/>
      <c r="BL398" s="205"/>
      <c r="BN398" s="205"/>
      <c r="BO398" s="205"/>
      <c r="BP398" s="205"/>
      <c r="BQ398" s="205"/>
      <c r="BR398" s="205"/>
      <c r="BS398" s="205"/>
      <c r="BT398" s="205"/>
      <c r="BU398" s="206"/>
      <c r="BV398" s="206"/>
    </row>
    <row r="399" spans="3:72" ht="15" customHeight="1">
      <c r="C399" s="189"/>
      <c r="D399" s="186"/>
      <c r="E399" s="186"/>
      <c r="F399" s="186"/>
      <c r="G399" s="186"/>
      <c r="H399" s="186"/>
      <c r="I399" s="186"/>
      <c r="J399" s="186"/>
      <c r="K399" s="186"/>
      <c r="L399" s="186"/>
      <c r="M399" s="186"/>
      <c r="N399" s="186"/>
      <c r="O399" s="186"/>
      <c r="P399" s="186"/>
      <c r="Q399" s="186"/>
      <c r="R399" s="186"/>
      <c r="S399" s="186"/>
      <c r="T399" s="186"/>
      <c r="W399" s="199"/>
      <c r="X399" s="199"/>
      <c r="Y399" s="199"/>
      <c r="Z399" s="199"/>
      <c r="AA399" s="199"/>
      <c r="AB399" s="199"/>
      <c r="AC399" s="201"/>
      <c r="AD399" s="145"/>
      <c r="AE399" s="145"/>
      <c r="AF399" s="145"/>
      <c r="AG399" s="145"/>
      <c r="AH399" s="145"/>
      <c r="AI399" s="145"/>
      <c r="AM399" s="186"/>
      <c r="AN399" s="186"/>
      <c r="AO399" s="186"/>
      <c r="AP399" s="186"/>
      <c r="AQ399" s="186"/>
      <c r="AR399" s="186"/>
      <c r="AS399" s="186"/>
      <c r="AT399" s="186"/>
      <c r="AU399" s="186"/>
      <c r="AV399" s="186"/>
      <c r="AW399" s="186"/>
      <c r="AX399" s="186"/>
      <c r="AY399" s="186"/>
      <c r="AZ399" s="186"/>
      <c r="BA399" s="186"/>
      <c r="BB399" s="186"/>
      <c r="BC399" s="186"/>
      <c r="BD399" s="186"/>
      <c r="BG399" s="205"/>
      <c r="BH399" s="205"/>
      <c r="BI399" s="205"/>
      <c r="BJ399" s="205"/>
      <c r="BK399" s="205"/>
      <c r="BL399" s="205"/>
      <c r="BN399" s="205"/>
      <c r="BO399" s="205"/>
      <c r="BP399" s="205"/>
      <c r="BQ399" s="205"/>
      <c r="BR399" s="205"/>
      <c r="BS399" s="205"/>
      <c r="BT399" s="205"/>
    </row>
    <row r="400" spans="1:72" ht="15" customHeight="1" hidden="1">
      <c r="A400" s="186">
        <v>31</v>
      </c>
      <c r="B400" s="186" t="s">
        <v>747</v>
      </c>
      <c r="C400" s="207" t="s">
        <v>405</v>
      </c>
      <c r="AD400" s="200"/>
      <c r="AE400" s="200"/>
      <c r="AF400" s="200"/>
      <c r="AG400" s="200"/>
      <c r="AH400" s="200"/>
      <c r="AI400" s="200"/>
      <c r="BN400" s="200"/>
      <c r="BO400" s="200"/>
      <c r="BP400" s="200"/>
      <c r="BQ400" s="200"/>
      <c r="BR400" s="200"/>
      <c r="BS400" s="200"/>
      <c r="BT400" s="200"/>
    </row>
    <row r="401" spans="23:72" ht="15" customHeight="1" hidden="1">
      <c r="W401" s="436" t="str">
        <f>'[1]Danh mục'!$B$18</f>
        <v>Quý III/2014</v>
      </c>
      <c r="X401" s="436"/>
      <c r="Y401" s="436"/>
      <c r="Z401" s="436"/>
      <c r="AA401" s="436"/>
      <c r="AB401" s="436"/>
      <c r="AC401" s="198"/>
      <c r="AD401" s="436" t="str">
        <f>'[1]Danh mục'!$B$20</f>
        <v>Quý III/2013</v>
      </c>
      <c r="AE401" s="436"/>
      <c r="AF401" s="436"/>
      <c r="AG401" s="436"/>
      <c r="AH401" s="436"/>
      <c r="AI401" s="436"/>
      <c r="BN401" s="200"/>
      <c r="BO401" s="200"/>
      <c r="BP401" s="200"/>
      <c r="BQ401" s="200"/>
      <c r="BR401" s="200"/>
      <c r="BS401" s="200"/>
      <c r="BT401" s="200"/>
    </row>
    <row r="402" spans="23:72" ht="15" customHeight="1" hidden="1">
      <c r="W402" s="218"/>
      <c r="X402" s="218"/>
      <c r="Y402" s="218"/>
      <c r="Z402" s="218"/>
      <c r="AA402" s="218"/>
      <c r="AB402" s="208" t="s">
        <v>579</v>
      </c>
      <c r="AC402" s="208"/>
      <c r="AD402" s="215"/>
      <c r="AE402" s="218"/>
      <c r="AF402" s="218"/>
      <c r="AG402" s="218"/>
      <c r="AH402" s="218"/>
      <c r="AI402" s="208" t="s">
        <v>579</v>
      </c>
      <c r="AJ402" s="219"/>
      <c r="AK402" s="272"/>
      <c r="AL402" s="272"/>
      <c r="AM402" s="197"/>
      <c r="AN402" s="197"/>
      <c r="AO402" s="197"/>
      <c r="AP402" s="197"/>
      <c r="AQ402" s="197"/>
      <c r="AR402" s="197"/>
      <c r="AS402" s="197"/>
      <c r="AT402" s="197"/>
      <c r="AU402" s="197"/>
      <c r="AV402" s="197"/>
      <c r="AW402" s="197"/>
      <c r="AX402" s="197"/>
      <c r="AY402" s="197"/>
      <c r="AZ402" s="197"/>
      <c r="BA402" s="197"/>
      <c r="BB402" s="197"/>
      <c r="BC402" s="197"/>
      <c r="BD402" s="197"/>
      <c r="BE402" s="197"/>
      <c r="BF402" s="197"/>
      <c r="BG402" s="197"/>
      <c r="BH402" s="197"/>
      <c r="BI402" s="197"/>
      <c r="BJ402" s="197"/>
      <c r="BK402" s="197"/>
      <c r="BL402" s="197"/>
      <c r="BM402" s="197"/>
      <c r="BN402" s="200"/>
      <c r="BO402" s="200"/>
      <c r="BP402" s="200"/>
      <c r="BQ402" s="200"/>
      <c r="BR402" s="200"/>
      <c r="BS402" s="200"/>
      <c r="BT402" s="200"/>
    </row>
    <row r="403" spans="3:72" ht="15" customHeight="1" hidden="1">
      <c r="C403" s="33" t="s">
        <v>406</v>
      </c>
      <c r="W403" s="517"/>
      <c r="X403" s="517"/>
      <c r="Y403" s="517"/>
      <c r="Z403" s="517"/>
      <c r="AA403" s="517"/>
      <c r="AB403" s="517"/>
      <c r="AC403" s="199"/>
      <c r="AD403" s="424">
        <f>W403</f>
        <v>0</v>
      </c>
      <c r="AE403" s="424"/>
      <c r="AF403" s="424"/>
      <c r="AG403" s="424"/>
      <c r="AH403" s="424"/>
      <c r="AI403" s="424"/>
      <c r="BN403" s="200"/>
      <c r="BO403" s="200"/>
      <c r="BP403" s="200"/>
      <c r="BQ403" s="200"/>
      <c r="BR403" s="200"/>
      <c r="BS403" s="200"/>
      <c r="BT403" s="200"/>
    </row>
    <row r="404" spans="3:72" ht="15" customHeight="1" hidden="1">
      <c r="C404" s="33" t="s">
        <v>516</v>
      </c>
      <c r="W404" s="534"/>
      <c r="X404" s="534"/>
      <c r="Y404" s="534"/>
      <c r="Z404" s="534"/>
      <c r="AA404" s="534"/>
      <c r="AB404" s="534"/>
      <c r="AC404" s="201"/>
      <c r="AD404" s="422"/>
      <c r="AE404" s="422"/>
      <c r="AF404" s="422"/>
      <c r="AG404" s="422"/>
      <c r="AH404" s="422"/>
      <c r="AI404" s="422"/>
      <c r="BN404" s="200"/>
      <c r="BO404" s="200"/>
      <c r="BP404" s="200"/>
      <c r="BQ404" s="200"/>
      <c r="BR404" s="200"/>
      <c r="BS404" s="200"/>
      <c r="BT404" s="200"/>
    </row>
    <row r="405" spans="3:72" ht="15" customHeight="1" hidden="1">
      <c r="C405" s="33" t="s">
        <v>407</v>
      </c>
      <c r="W405" s="534"/>
      <c r="X405" s="534"/>
      <c r="Y405" s="534"/>
      <c r="Z405" s="534"/>
      <c r="AA405" s="534"/>
      <c r="AB405" s="534"/>
      <c r="AC405" s="201"/>
      <c r="AD405" s="422"/>
      <c r="AE405" s="422"/>
      <c r="AF405" s="422"/>
      <c r="AG405" s="422"/>
      <c r="AH405" s="422"/>
      <c r="AI405" s="422"/>
      <c r="BN405" s="200"/>
      <c r="BO405" s="200"/>
      <c r="BP405" s="200"/>
      <c r="BQ405" s="200"/>
      <c r="BR405" s="200"/>
      <c r="BS405" s="200"/>
      <c r="BT405" s="200"/>
    </row>
    <row r="406" spans="3:72" ht="15" customHeight="1" hidden="1">
      <c r="C406" s="33" t="s">
        <v>408</v>
      </c>
      <c r="W406" s="534"/>
      <c r="X406" s="534"/>
      <c r="Y406" s="534"/>
      <c r="Z406" s="534"/>
      <c r="AA406" s="534"/>
      <c r="AB406" s="534"/>
      <c r="AC406" s="201"/>
      <c r="AD406" s="422"/>
      <c r="AE406" s="422"/>
      <c r="AF406" s="422"/>
      <c r="AG406" s="422"/>
      <c r="AH406" s="422"/>
      <c r="AI406" s="422"/>
      <c r="BN406" s="200"/>
      <c r="BO406" s="200"/>
      <c r="BP406" s="200"/>
      <c r="BQ406" s="200"/>
      <c r="BR406" s="200"/>
      <c r="BS406" s="200"/>
      <c r="BT406" s="200"/>
    </row>
    <row r="407" spans="3:72" ht="15" customHeight="1" hidden="1">
      <c r="C407" s="33" t="s">
        <v>409</v>
      </c>
      <c r="W407" s="534"/>
      <c r="X407" s="534"/>
      <c r="Y407" s="534"/>
      <c r="Z407" s="534"/>
      <c r="AA407" s="534"/>
      <c r="AB407" s="534"/>
      <c r="AC407" s="201"/>
      <c r="AD407" s="422">
        <f>W407</f>
        <v>0</v>
      </c>
      <c r="AE407" s="422"/>
      <c r="AF407" s="422"/>
      <c r="AG407" s="422"/>
      <c r="AH407" s="422"/>
      <c r="AI407" s="422"/>
      <c r="BN407" s="200"/>
      <c r="BO407" s="200"/>
      <c r="BP407" s="200"/>
      <c r="BQ407" s="200"/>
      <c r="BR407" s="200"/>
      <c r="BS407" s="200"/>
      <c r="BT407" s="200"/>
    </row>
    <row r="408" spans="23:72" ht="15" customHeight="1" hidden="1">
      <c r="W408" s="520"/>
      <c r="X408" s="520"/>
      <c r="Y408" s="520"/>
      <c r="Z408" s="520"/>
      <c r="AA408" s="520"/>
      <c r="AB408" s="520"/>
      <c r="AC408" s="201"/>
      <c r="AD408" s="426">
        <f>SUBTOTAL(9,AD403:AI407)</f>
        <v>0</v>
      </c>
      <c r="AE408" s="426"/>
      <c r="AF408" s="426"/>
      <c r="AG408" s="426"/>
      <c r="AH408" s="426"/>
      <c r="AI408" s="426"/>
      <c r="BN408" s="200"/>
      <c r="BO408" s="200"/>
      <c r="BP408" s="200"/>
      <c r="BQ408" s="200"/>
      <c r="BR408" s="200"/>
      <c r="BS408" s="200"/>
      <c r="BT408" s="200"/>
    </row>
    <row r="409" spans="30:72" ht="15" customHeight="1" hidden="1">
      <c r="AD409" s="200"/>
      <c r="AE409" s="200"/>
      <c r="AF409" s="200"/>
      <c r="AG409" s="200"/>
      <c r="AH409" s="200"/>
      <c r="AI409" s="200"/>
      <c r="BN409" s="200"/>
      <c r="BO409" s="200"/>
      <c r="BP409" s="200"/>
      <c r="BQ409" s="200"/>
      <c r="BR409" s="200"/>
      <c r="BS409" s="200"/>
      <c r="BT409" s="200"/>
    </row>
    <row r="410" spans="1:72" ht="15" customHeight="1" hidden="1">
      <c r="A410" s="186">
        <v>32</v>
      </c>
      <c r="B410" s="186" t="s">
        <v>747</v>
      </c>
      <c r="C410" s="207" t="s">
        <v>410</v>
      </c>
      <c r="AD410" s="200"/>
      <c r="AE410" s="200"/>
      <c r="AF410" s="200"/>
      <c r="AG410" s="200"/>
      <c r="AH410" s="200"/>
      <c r="AI410" s="200"/>
      <c r="BN410" s="200"/>
      <c r="BO410" s="200"/>
      <c r="BP410" s="200"/>
      <c r="BQ410" s="200"/>
      <c r="BR410" s="200"/>
      <c r="BS410" s="200"/>
      <c r="BT410" s="200"/>
    </row>
    <row r="411" spans="23:72" ht="15" customHeight="1" hidden="1">
      <c r="W411" s="436" t="str">
        <f>'[1]Danh mục'!$B$18</f>
        <v>Quý III/2014</v>
      </c>
      <c r="X411" s="436"/>
      <c r="Y411" s="436"/>
      <c r="Z411" s="436"/>
      <c r="AA411" s="436"/>
      <c r="AB411" s="436"/>
      <c r="AC411" s="198"/>
      <c r="AD411" s="436" t="str">
        <f>'[1]Danh mục'!$B$20</f>
        <v>Quý III/2013</v>
      </c>
      <c r="AE411" s="436"/>
      <c r="AF411" s="436"/>
      <c r="AG411" s="436"/>
      <c r="AH411" s="436"/>
      <c r="AI411" s="436"/>
      <c r="BN411" s="200"/>
      <c r="BO411" s="200"/>
      <c r="BP411" s="200"/>
      <c r="BQ411" s="200"/>
      <c r="BR411" s="200"/>
      <c r="BS411" s="200"/>
      <c r="BT411" s="200"/>
    </row>
    <row r="412" spans="23:72" ht="15" customHeight="1" hidden="1">
      <c r="W412" s="218"/>
      <c r="X412" s="218"/>
      <c r="Y412" s="218"/>
      <c r="Z412" s="218"/>
      <c r="AA412" s="218"/>
      <c r="AB412" s="208" t="s">
        <v>579</v>
      </c>
      <c r="AC412" s="208"/>
      <c r="AD412" s="215"/>
      <c r="AE412" s="218"/>
      <c r="AF412" s="218"/>
      <c r="AG412" s="218"/>
      <c r="AH412" s="218"/>
      <c r="AI412" s="208" t="s">
        <v>579</v>
      </c>
      <c r="AJ412" s="219"/>
      <c r="AK412" s="272"/>
      <c r="AL412" s="272"/>
      <c r="AM412" s="197"/>
      <c r="AN412" s="197"/>
      <c r="AO412" s="197"/>
      <c r="AP412" s="197"/>
      <c r="AQ412" s="197"/>
      <c r="AR412" s="197"/>
      <c r="AS412" s="197"/>
      <c r="AT412" s="197"/>
      <c r="AU412" s="197"/>
      <c r="AV412" s="197"/>
      <c r="AW412" s="197"/>
      <c r="AX412" s="197"/>
      <c r="AY412" s="197"/>
      <c r="AZ412" s="197"/>
      <c r="BA412" s="197"/>
      <c r="BB412" s="197"/>
      <c r="BC412" s="197"/>
      <c r="BD412" s="197"/>
      <c r="BE412" s="197"/>
      <c r="BF412" s="197"/>
      <c r="BG412" s="197"/>
      <c r="BH412" s="197"/>
      <c r="BI412" s="197"/>
      <c r="BJ412" s="197"/>
      <c r="BK412" s="197"/>
      <c r="BL412" s="197"/>
      <c r="BM412" s="197"/>
      <c r="BN412" s="200"/>
      <c r="BO412" s="200"/>
      <c r="BP412" s="200"/>
      <c r="BQ412" s="200"/>
      <c r="BR412" s="200"/>
      <c r="BS412" s="200"/>
      <c r="BT412" s="200"/>
    </row>
    <row r="413" spans="3:72" ht="15" customHeight="1" hidden="1">
      <c r="C413" s="33" t="s">
        <v>406</v>
      </c>
      <c r="W413" s="517"/>
      <c r="X413" s="517"/>
      <c r="Y413" s="517"/>
      <c r="Z413" s="517"/>
      <c r="AA413" s="517"/>
      <c r="AB413" s="517"/>
      <c r="AC413" s="199"/>
      <c r="AD413" s="424">
        <f>W413</f>
        <v>0</v>
      </c>
      <c r="AE413" s="424"/>
      <c r="AF413" s="424"/>
      <c r="AG413" s="424"/>
      <c r="AH413" s="424"/>
      <c r="AI413" s="424"/>
      <c r="BN413" s="200"/>
      <c r="BO413" s="200"/>
      <c r="BP413" s="200"/>
      <c r="BQ413" s="200"/>
      <c r="BR413" s="200"/>
      <c r="BS413" s="200"/>
      <c r="BT413" s="200"/>
    </row>
    <row r="414" spans="3:72" ht="15" customHeight="1" hidden="1">
      <c r="C414" s="33" t="s">
        <v>516</v>
      </c>
      <c r="W414" s="534"/>
      <c r="X414" s="534"/>
      <c r="Y414" s="534"/>
      <c r="Z414" s="534"/>
      <c r="AA414" s="534"/>
      <c r="AB414" s="534"/>
      <c r="AC414" s="201"/>
      <c r="AD414" s="422"/>
      <c r="AE414" s="422"/>
      <c r="AF414" s="422"/>
      <c r="AG414" s="422"/>
      <c r="AH414" s="422"/>
      <c r="AI414" s="422"/>
      <c r="BN414" s="200"/>
      <c r="BO414" s="200"/>
      <c r="BP414" s="200"/>
      <c r="BQ414" s="200"/>
      <c r="BR414" s="200"/>
      <c r="BS414" s="200"/>
      <c r="BT414" s="200"/>
    </row>
    <row r="415" spans="3:72" ht="15" customHeight="1" hidden="1">
      <c r="C415" s="33" t="s">
        <v>407</v>
      </c>
      <c r="W415" s="534"/>
      <c r="X415" s="534"/>
      <c r="Y415" s="534"/>
      <c r="Z415" s="534"/>
      <c r="AA415" s="534"/>
      <c r="AB415" s="534"/>
      <c r="AC415" s="201"/>
      <c r="AD415" s="422"/>
      <c r="AE415" s="422"/>
      <c r="AF415" s="422"/>
      <c r="AG415" s="422"/>
      <c r="AH415" s="422"/>
      <c r="AI415" s="422"/>
      <c r="BN415" s="200"/>
      <c r="BO415" s="200"/>
      <c r="BP415" s="200"/>
      <c r="BQ415" s="200"/>
      <c r="BR415" s="200"/>
      <c r="BS415" s="200"/>
      <c r="BT415" s="200"/>
    </row>
    <row r="416" spans="3:72" ht="15" customHeight="1" hidden="1">
      <c r="C416" s="33" t="s">
        <v>408</v>
      </c>
      <c r="W416" s="534"/>
      <c r="X416" s="534"/>
      <c r="Y416" s="534"/>
      <c r="Z416" s="534"/>
      <c r="AA416" s="534"/>
      <c r="AB416" s="534"/>
      <c r="AC416" s="201"/>
      <c r="AD416" s="422"/>
      <c r="AE416" s="422"/>
      <c r="AF416" s="422"/>
      <c r="AG416" s="422"/>
      <c r="AH416" s="422"/>
      <c r="AI416" s="422"/>
      <c r="BN416" s="200"/>
      <c r="BO416" s="200"/>
      <c r="BP416" s="200"/>
      <c r="BQ416" s="200"/>
      <c r="BR416" s="200"/>
      <c r="BS416" s="200"/>
      <c r="BT416" s="200"/>
    </row>
    <row r="417" spans="3:72" ht="15" customHeight="1" hidden="1">
      <c r="C417" s="33" t="s">
        <v>409</v>
      </c>
      <c r="W417" s="534"/>
      <c r="X417" s="534"/>
      <c r="Y417" s="534"/>
      <c r="Z417" s="534"/>
      <c r="AA417" s="534"/>
      <c r="AB417" s="534"/>
      <c r="AC417" s="201"/>
      <c r="AD417" s="422">
        <f>W417</f>
        <v>0</v>
      </c>
      <c r="AE417" s="422"/>
      <c r="AF417" s="422"/>
      <c r="AG417" s="422"/>
      <c r="AH417" s="422"/>
      <c r="AI417" s="422"/>
      <c r="BN417" s="200"/>
      <c r="BO417" s="200"/>
      <c r="BP417" s="200"/>
      <c r="BQ417" s="200"/>
      <c r="BR417" s="200"/>
      <c r="BS417" s="200"/>
      <c r="BT417" s="200"/>
    </row>
    <row r="418" spans="23:72" ht="15" customHeight="1" hidden="1">
      <c r="W418" s="520"/>
      <c r="X418" s="520"/>
      <c r="Y418" s="520"/>
      <c r="Z418" s="520"/>
      <c r="AA418" s="520"/>
      <c r="AB418" s="520"/>
      <c r="AC418" s="201"/>
      <c r="AD418" s="426">
        <f>SUBTOTAL(9,AD413:AI417)</f>
        <v>0</v>
      </c>
      <c r="AE418" s="426"/>
      <c r="AF418" s="426"/>
      <c r="AG418" s="426"/>
      <c r="AH418" s="426"/>
      <c r="AI418" s="426"/>
      <c r="BN418" s="200"/>
      <c r="BO418" s="200"/>
      <c r="BP418" s="200"/>
      <c r="BQ418" s="200"/>
      <c r="BR418" s="200"/>
      <c r="BS418" s="200"/>
      <c r="BT418" s="200"/>
    </row>
    <row r="419" spans="30:72" ht="15" customHeight="1" hidden="1">
      <c r="AD419" s="200"/>
      <c r="AE419" s="200"/>
      <c r="AF419" s="200"/>
      <c r="AG419" s="200"/>
      <c r="AH419" s="200"/>
      <c r="AI419" s="200"/>
      <c r="BN419" s="200"/>
      <c r="BO419" s="200"/>
      <c r="BP419" s="200"/>
      <c r="BQ419" s="200"/>
      <c r="BR419" s="200"/>
      <c r="BS419" s="200"/>
      <c r="BT419" s="200"/>
    </row>
    <row r="420" spans="30:72" ht="11.25" customHeight="1" hidden="1">
      <c r="AD420" s="200"/>
      <c r="AE420" s="200"/>
      <c r="AF420" s="200"/>
      <c r="AG420" s="200"/>
      <c r="AH420" s="200"/>
      <c r="AI420" s="200"/>
      <c r="BN420" s="200"/>
      <c r="BO420" s="200"/>
      <c r="BP420" s="200"/>
      <c r="BQ420" s="200"/>
      <c r="BR420" s="200"/>
      <c r="BS420" s="200"/>
      <c r="BT420" s="200"/>
    </row>
    <row r="421" spans="1:72" ht="18.75" customHeight="1">
      <c r="A421" s="186">
        <v>19</v>
      </c>
      <c r="B421" s="186" t="s">
        <v>747</v>
      </c>
      <c r="C421" s="186" t="s">
        <v>411</v>
      </c>
      <c r="W421" s="523" t="str">
        <f>W312</f>
        <v>Quý I/2015</v>
      </c>
      <c r="X421" s="523"/>
      <c r="Y421" s="523"/>
      <c r="Z421" s="523"/>
      <c r="AA421" s="523"/>
      <c r="AB421" s="523"/>
      <c r="AD421" s="523" t="str">
        <f>AD312</f>
        <v>Quý I/2014</v>
      </c>
      <c r="AE421" s="523"/>
      <c r="AF421" s="523"/>
      <c r="AG421" s="523"/>
      <c r="AH421" s="523"/>
      <c r="AI421" s="523"/>
      <c r="BN421" s="200"/>
      <c r="BO421" s="200"/>
      <c r="BP421" s="200"/>
      <c r="BQ421" s="200"/>
      <c r="BR421" s="200"/>
      <c r="BS421" s="200"/>
      <c r="BT421" s="200"/>
    </row>
    <row r="422" spans="23:72" ht="6" customHeight="1">
      <c r="W422" s="523"/>
      <c r="X422" s="523"/>
      <c r="Y422" s="523"/>
      <c r="Z422" s="523"/>
      <c r="AA422" s="523"/>
      <c r="AB422" s="523"/>
      <c r="AC422" s="198"/>
      <c r="AD422" s="523"/>
      <c r="AE422" s="523"/>
      <c r="AF422" s="523"/>
      <c r="AG422" s="523"/>
      <c r="AH422" s="523"/>
      <c r="AI422" s="523"/>
      <c r="BN422" s="200"/>
      <c r="BO422" s="200"/>
      <c r="BP422" s="200"/>
      <c r="BQ422" s="200"/>
      <c r="BR422" s="200"/>
      <c r="BS422" s="200"/>
      <c r="BT422" s="200"/>
    </row>
    <row r="423" spans="3:73" ht="15" customHeight="1">
      <c r="C423" s="217"/>
      <c r="D423" s="217"/>
      <c r="E423" s="217"/>
      <c r="F423" s="217"/>
      <c r="G423" s="217"/>
      <c r="H423" s="217"/>
      <c r="I423" s="217"/>
      <c r="J423" s="217"/>
      <c r="K423" s="217"/>
      <c r="L423" s="217"/>
      <c r="M423" s="217"/>
      <c r="N423" s="217"/>
      <c r="O423" s="217"/>
      <c r="P423" s="217"/>
      <c r="Q423" s="217"/>
      <c r="R423" s="217"/>
      <c r="S423" s="217"/>
      <c r="T423" s="217"/>
      <c r="U423" s="217"/>
      <c r="V423" s="217"/>
      <c r="W423" s="306"/>
      <c r="X423" s="220"/>
      <c r="Y423" s="220"/>
      <c r="Z423" s="220"/>
      <c r="AA423" s="220"/>
      <c r="AB423" s="196" t="s">
        <v>579</v>
      </c>
      <c r="AC423" s="208"/>
      <c r="AD423" s="306"/>
      <c r="AE423" s="220"/>
      <c r="AF423" s="220"/>
      <c r="AG423" s="220"/>
      <c r="AH423" s="220"/>
      <c r="AI423" s="196" t="s">
        <v>579</v>
      </c>
      <c r="AJ423" s="219"/>
      <c r="BN423" s="200"/>
      <c r="BO423" s="200"/>
      <c r="BP423" s="200"/>
      <c r="BQ423" s="200"/>
      <c r="BR423" s="200"/>
      <c r="BS423" s="200"/>
      <c r="BT423" s="200"/>
      <c r="BU423" s="239"/>
    </row>
    <row r="424" spans="3:73" ht="15" customHeight="1" hidden="1">
      <c r="C424" s="217" t="s">
        <v>412</v>
      </c>
      <c r="D424" s="217"/>
      <c r="E424" s="217"/>
      <c r="F424" s="217"/>
      <c r="G424" s="217"/>
      <c r="H424" s="217"/>
      <c r="I424" s="217"/>
      <c r="J424" s="217"/>
      <c r="K424" s="217"/>
      <c r="L424" s="217"/>
      <c r="M424" s="217"/>
      <c r="N424" s="217"/>
      <c r="O424" s="217"/>
      <c r="P424" s="217"/>
      <c r="Q424" s="217"/>
      <c r="R424" s="217"/>
      <c r="S424" s="217"/>
      <c r="T424" s="217"/>
      <c r="U424" s="217"/>
      <c r="V424" s="217"/>
      <c r="W424" s="537"/>
      <c r="X424" s="537"/>
      <c r="Y424" s="537"/>
      <c r="Z424" s="537"/>
      <c r="AA424" s="537"/>
      <c r="AB424" s="537"/>
      <c r="AC424" s="208"/>
      <c r="AD424" s="537"/>
      <c r="AE424" s="537"/>
      <c r="AF424" s="537"/>
      <c r="AG424" s="537"/>
      <c r="AH424" s="537"/>
      <c r="AI424" s="537"/>
      <c r="AJ424" s="219"/>
      <c r="BN424" s="200"/>
      <c r="BO424" s="200"/>
      <c r="BP424" s="200"/>
      <c r="BQ424" s="200"/>
      <c r="BR424" s="200"/>
      <c r="BS424" s="200"/>
      <c r="BT424" s="200"/>
      <c r="BU424" s="239">
        <f>AD424</f>
        <v>0</v>
      </c>
    </row>
    <row r="425" spans="1:75" s="295" customFormat="1" ht="15" customHeight="1" hidden="1">
      <c r="A425" s="292"/>
      <c r="B425" s="292"/>
      <c r="C425" s="268" t="s">
        <v>413</v>
      </c>
      <c r="D425" s="268"/>
      <c r="E425" s="268"/>
      <c r="F425" s="268"/>
      <c r="G425" s="268"/>
      <c r="H425" s="268"/>
      <c r="I425" s="268"/>
      <c r="J425" s="268"/>
      <c r="K425" s="268"/>
      <c r="L425" s="268"/>
      <c r="M425" s="268"/>
      <c r="N425" s="268"/>
      <c r="O425" s="268"/>
      <c r="P425" s="268"/>
      <c r="Q425" s="268"/>
      <c r="R425" s="268"/>
      <c r="S425" s="268"/>
      <c r="T425" s="268"/>
      <c r="U425" s="268"/>
      <c r="V425" s="268"/>
      <c r="W425" s="538">
        <f>W368</f>
        <v>0</v>
      </c>
      <c r="X425" s="538"/>
      <c r="Y425" s="538"/>
      <c r="Z425" s="538"/>
      <c r="AA425" s="538"/>
      <c r="AB425" s="538"/>
      <c r="AC425" s="335"/>
      <c r="AD425" s="537"/>
      <c r="AE425" s="537"/>
      <c r="AF425" s="537"/>
      <c r="AG425" s="537"/>
      <c r="AH425" s="537"/>
      <c r="AI425" s="537"/>
      <c r="AJ425" s="315"/>
      <c r="AK425" s="292"/>
      <c r="AL425" s="292"/>
      <c r="AM425" s="290"/>
      <c r="AN425" s="290"/>
      <c r="AO425" s="290"/>
      <c r="AP425" s="290"/>
      <c r="AQ425" s="290"/>
      <c r="AR425" s="290"/>
      <c r="AS425" s="290"/>
      <c r="AT425" s="290"/>
      <c r="AU425" s="290"/>
      <c r="AV425" s="290"/>
      <c r="AW425" s="290"/>
      <c r="AX425" s="290"/>
      <c r="AY425" s="290"/>
      <c r="AZ425" s="290"/>
      <c r="BA425" s="290"/>
      <c r="BB425" s="290"/>
      <c r="BC425" s="290"/>
      <c r="BD425" s="290"/>
      <c r="BE425" s="290"/>
      <c r="BF425" s="290"/>
      <c r="BG425" s="290"/>
      <c r="BH425" s="290"/>
      <c r="BI425" s="290"/>
      <c r="BJ425" s="290"/>
      <c r="BK425" s="290"/>
      <c r="BL425" s="290"/>
      <c r="BM425" s="290"/>
      <c r="BN425" s="106"/>
      <c r="BO425" s="106"/>
      <c r="BP425" s="106"/>
      <c r="BQ425" s="106"/>
      <c r="BR425" s="106"/>
      <c r="BS425" s="106"/>
      <c r="BT425" s="106"/>
      <c r="BU425" s="336">
        <f>AD425</f>
        <v>0</v>
      </c>
      <c r="BV425" s="297"/>
      <c r="BW425" s="290"/>
    </row>
    <row r="426" spans="1:75" s="295" customFormat="1" ht="15" customHeight="1" hidden="1">
      <c r="A426" s="292"/>
      <c r="B426" s="292"/>
      <c r="C426" s="268" t="s">
        <v>414</v>
      </c>
      <c r="D426" s="268"/>
      <c r="E426" s="268"/>
      <c r="F426" s="268"/>
      <c r="G426" s="268"/>
      <c r="H426" s="268"/>
      <c r="I426" s="268"/>
      <c r="J426" s="268"/>
      <c r="K426" s="268"/>
      <c r="L426" s="268"/>
      <c r="M426" s="268"/>
      <c r="N426" s="268"/>
      <c r="O426" s="268"/>
      <c r="P426" s="268"/>
      <c r="Q426" s="268"/>
      <c r="R426" s="268"/>
      <c r="S426" s="268"/>
      <c r="T426" s="268"/>
      <c r="U426" s="268"/>
      <c r="V426" s="268"/>
      <c r="W426" s="538">
        <f>'[1]Điều chỉnh'!E25</f>
        <v>0</v>
      </c>
      <c r="X426" s="538"/>
      <c r="Y426" s="538"/>
      <c r="Z426" s="538"/>
      <c r="AA426" s="538"/>
      <c r="AB426" s="538"/>
      <c r="AC426" s="335"/>
      <c r="AD426" s="537"/>
      <c r="AE426" s="537"/>
      <c r="AF426" s="537"/>
      <c r="AG426" s="537"/>
      <c r="AH426" s="537"/>
      <c r="AI426" s="537"/>
      <c r="AJ426" s="315"/>
      <c r="AK426" s="292"/>
      <c r="AL426" s="292"/>
      <c r="AM426" s="290"/>
      <c r="AN426" s="290"/>
      <c r="AO426" s="290"/>
      <c r="AP426" s="290"/>
      <c r="AQ426" s="290"/>
      <c r="AR426" s="290"/>
      <c r="AS426" s="290"/>
      <c r="AT426" s="290"/>
      <c r="AU426" s="290"/>
      <c r="AV426" s="290"/>
      <c r="AW426" s="290"/>
      <c r="AX426" s="290"/>
      <c r="AY426" s="290"/>
      <c r="AZ426" s="290"/>
      <c r="BA426" s="290"/>
      <c r="BB426" s="290"/>
      <c r="BC426" s="290"/>
      <c r="BD426" s="290"/>
      <c r="BE426" s="290"/>
      <c r="BF426" s="290"/>
      <c r="BG426" s="290"/>
      <c r="BH426" s="290"/>
      <c r="BI426" s="290"/>
      <c r="BJ426" s="290"/>
      <c r="BK426" s="290"/>
      <c r="BL426" s="290"/>
      <c r="BM426" s="290"/>
      <c r="BN426" s="106"/>
      <c r="BO426" s="106"/>
      <c r="BP426" s="106"/>
      <c r="BQ426" s="106"/>
      <c r="BR426" s="106"/>
      <c r="BS426" s="106"/>
      <c r="BT426" s="106"/>
      <c r="BU426" s="336">
        <f>AD426</f>
        <v>0</v>
      </c>
      <c r="BV426" s="297"/>
      <c r="BW426" s="290"/>
    </row>
    <row r="427" spans="3:73" ht="15" customHeight="1" hidden="1">
      <c r="C427" s="217" t="s">
        <v>415</v>
      </c>
      <c r="D427" s="217"/>
      <c r="E427" s="217"/>
      <c r="F427" s="217"/>
      <c r="G427" s="217"/>
      <c r="H427" s="217"/>
      <c r="I427" s="217"/>
      <c r="J427" s="217"/>
      <c r="K427" s="217"/>
      <c r="L427" s="217"/>
      <c r="M427" s="217"/>
      <c r="N427" s="217"/>
      <c r="O427" s="217"/>
      <c r="P427" s="217"/>
      <c r="Q427" s="217"/>
      <c r="R427" s="217"/>
      <c r="S427" s="217"/>
      <c r="T427" s="217"/>
      <c r="U427" s="217"/>
      <c r="V427" s="217"/>
      <c r="W427" s="537">
        <v>0</v>
      </c>
      <c r="X427" s="537"/>
      <c r="Y427" s="537"/>
      <c r="Z427" s="537"/>
      <c r="AA427" s="537"/>
      <c r="AB427" s="537"/>
      <c r="AC427" s="208"/>
      <c r="AD427" s="537"/>
      <c r="AE427" s="537"/>
      <c r="AF427" s="537"/>
      <c r="AG427" s="537"/>
      <c r="AH427" s="537"/>
      <c r="AI427" s="537"/>
      <c r="AJ427" s="219"/>
      <c r="BN427" s="200"/>
      <c r="BO427" s="200"/>
      <c r="BP427" s="200"/>
      <c r="BQ427" s="200"/>
      <c r="BR427" s="200"/>
      <c r="BS427" s="200"/>
      <c r="BT427" s="200"/>
      <c r="BU427" s="239"/>
    </row>
    <row r="428" spans="3:73" ht="15" customHeight="1" hidden="1">
      <c r="C428" s="217" t="s">
        <v>416</v>
      </c>
      <c r="D428" s="217"/>
      <c r="E428" s="217"/>
      <c r="F428" s="217"/>
      <c r="G428" s="217"/>
      <c r="H428" s="217"/>
      <c r="I428" s="217"/>
      <c r="J428" s="217"/>
      <c r="K428" s="217"/>
      <c r="L428" s="217"/>
      <c r="M428" s="217"/>
      <c r="N428" s="217"/>
      <c r="O428" s="217"/>
      <c r="P428" s="217"/>
      <c r="Q428" s="217"/>
      <c r="R428" s="217"/>
      <c r="S428" s="217"/>
      <c r="T428" s="217"/>
      <c r="U428" s="217"/>
      <c r="V428" s="217"/>
      <c r="W428" s="539">
        <v>0</v>
      </c>
      <c r="X428" s="539"/>
      <c r="Y428" s="539"/>
      <c r="Z428" s="539"/>
      <c r="AA428" s="539"/>
      <c r="AB428" s="539"/>
      <c r="AC428" s="208"/>
      <c r="AD428" s="540">
        <v>0.28</v>
      </c>
      <c r="AE428" s="539"/>
      <c r="AF428" s="539"/>
      <c r="AG428" s="539"/>
      <c r="AH428" s="539"/>
      <c r="AI428" s="539"/>
      <c r="AJ428" s="219"/>
      <c r="BN428" s="200"/>
      <c r="BO428" s="200"/>
      <c r="BP428" s="200"/>
      <c r="BQ428" s="200"/>
      <c r="BR428" s="200"/>
      <c r="BS428" s="200"/>
      <c r="BT428" s="200"/>
      <c r="BU428" s="239"/>
    </row>
    <row r="429" spans="3:73" ht="12.75">
      <c r="C429" s="536" t="s">
        <v>417</v>
      </c>
      <c r="D429" s="536"/>
      <c r="E429" s="536"/>
      <c r="F429" s="536"/>
      <c r="G429" s="536"/>
      <c r="H429" s="536"/>
      <c r="I429" s="536"/>
      <c r="J429" s="536"/>
      <c r="K429" s="536"/>
      <c r="L429" s="536"/>
      <c r="M429" s="536"/>
      <c r="N429" s="536"/>
      <c r="O429" s="536"/>
      <c r="P429" s="536"/>
      <c r="Q429" s="536"/>
      <c r="R429" s="536"/>
      <c r="S429" s="536"/>
      <c r="T429" s="536"/>
      <c r="V429" s="337"/>
      <c r="W429" s="537"/>
      <c r="X429" s="537"/>
      <c r="Y429" s="537"/>
      <c r="Z429" s="537"/>
      <c r="AA429" s="537"/>
      <c r="AB429" s="537"/>
      <c r="AC429" s="337"/>
      <c r="AD429" s="537"/>
      <c r="AE429" s="537"/>
      <c r="AF429" s="537"/>
      <c r="AG429" s="537"/>
      <c r="AH429" s="537"/>
      <c r="AI429" s="537"/>
      <c r="AJ429" s="145"/>
      <c r="AK429" s="145"/>
      <c r="AL429" s="145"/>
      <c r="AM429" s="145"/>
      <c r="AN429" s="145"/>
      <c r="BN429" s="200"/>
      <c r="BO429" s="200"/>
      <c r="BP429" s="200"/>
      <c r="BQ429" s="200"/>
      <c r="BR429" s="200"/>
      <c r="BS429" s="200"/>
      <c r="BT429" s="200"/>
      <c r="BU429" s="239"/>
    </row>
    <row r="430" spans="3:72" ht="15" customHeight="1">
      <c r="C430" s="536" t="s">
        <v>529</v>
      </c>
      <c r="D430" s="536"/>
      <c r="E430" s="536"/>
      <c r="F430" s="536"/>
      <c r="G430" s="536"/>
      <c r="H430" s="536"/>
      <c r="I430" s="536"/>
      <c r="J430" s="536"/>
      <c r="K430" s="536"/>
      <c r="L430" s="536"/>
      <c r="M430" s="536"/>
      <c r="N430" s="536"/>
      <c r="O430" s="536"/>
      <c r="P430" s="536"/>
      <c r="Q430" s="536"/>
      <c r="R430" s="536"/>
      <c r="S430" s="536"/>
      <c r="T430" s="536"/>
      <c r="V430" s="539">
        <v>278772727</v>
      </c>
      <c r="W430" s="539"/>
      <c r="X430" s="539"/>
      <c r="Y430" s="539"/>
      <c r="Z430" s="539"/>
      <c r="AA430" s="539"/>
      <c r="AB430" s="240"/>
      <c r="AC430" s="337"/>
      <c r="AD430" s="541">
        <v>3001</v>
      </c>
      <c r="AE430" s="541"/>
      <c r="AF430" s="541"/>
      <c r="AG430" s="541"/>
      <c r="AH430" s="541"/>
      <c r="AI430" s="541"/>
      <c r="BN430" s="200"/>
      <c r="BO430" s="200"/>
      <c r="BP430" s="200"/>
      <c r="BQ430" s="200"/>
      <c r="BR430" s="200"/>
      <c r="BS430" s="200"/>
      <c r="BT430" s="200"/>
    </row>
    <row r="431" spans="10:74" ht="15" customHeight="1" thickBot="1">
      <c r="J431" s="187"/>
      <c r="V431" s="145"/>
      <c r="W431" s="511">
        <f>+V430</f>
        <v>278772727</v>
      </c>
      <c r="X431" s="511"/>
      <c r="Y431" s="511"/>
      <c r="Z431" s="511"/>
      <c r="AA431" s="511"/>
      <c r="AB431" s="511"/>
      <c r="AC431" s="145"/>
      <c r="AD431" s="511">
        <f>SUM(AD429:AI430)</f>
        <v>3001</v>
      </c>
      <c r="AE431" s="511"/>
      <c r="AF431" s="511"/>
      <c r="AG431" s="511"/>
      <c r="AH431" s="511"/>
      <c r="AI431" s="511"/>
      <c r="BN431" s="200"/>
      <c r="BO431" s="200"/>
      <c r="BP431" s="200"/>
      <c r="BQ431" s="200"/>
      <c r="BR431" s="200"/>
      <c r="BS431" s="200"/>
      <c r="BT431" s="200"/>
      <c r="BU431" s="239"/>
      <c r="BV431" s="239"/>
    </row>
    <row r="432" spans="10:74" ht="6" customHeight="1" thickTop="1">
      <c r="J432" s="187"/>
      <c r="V432" s="145"/>
      <c r="W432" s="338"/>
      <c r="X432" s="338"/>
      <c r="Y432" s="338"/>
      <c r="Z432" s="338"/>
      <c r="AA432" s="338"/>
      <c r="AB432" s="338"/>
      <c r="AC432" s="145"/>
      <c r="AD432" s="338"/>
      <c r="AE432" s="338"/>
      <c r="AF432" s="338"/>
      <c r="AG432" s="338"/>
      <c r="AH432" s="338"/>
      <c r="AI432" s="338"/>
      <c r="BN432" s="200"/>
      <c r="BO432" s="200"/>
      <c r="BP432" s="200"/>
      <c r="BQ432" s="200"/>
      <c r="BR432" s="200"/>
      <c r="BS432" s="200"/>
      <c r="BT432" s="200"/>
      <c r="BU432" s="239"/>
      <c r="BV432" s="239"/>
    </row>
    <row r="433" spans="3:74" ht="26.25" customHeight="1" hidden="1" outlineLevel="1">
      <c r="C433" s="536" t="s">
        <v>418</v>
      </c>
      <c r="D433" s="536"/>
      <c r="E433" s="536"/>
      <c r="F433" s="536"/>
      <c r="G433" s="536"/>
      <c r="H433" s="536"/>
      <c r="I433" s="536"/>
      <c r="J433" s="536"/>
      <c r="K433" s="536"/>
      <c r="L433" s="536"/>
      <c r="M433" s="536"/>
      <c r="N433" s="536"/>
      <c r="O433" s="536"/>
      <c r="P433" s="536"/>
      <c r="Q433" s="536"/>
      <c r="R433" s="536"/>
      <c r="S433" s="536"/>
      <c r="T433" s="536"/>
      <c r="U433" s="536"/>
      <c r="V433" s="536"/>
      <c r="W433" s="536"/>
      <c r="X433" s="536"/>
      <c r="Y433" s="536"/>
      <c r="Z433" s="536"/>
      <c r="AA433" s="536"/>
      <c r="AB433" s="536"/>
      <c r="AC433" s="536"/>
      <c r="AD433" s="536"/>
      <c r="AE433" s="536"/>
      <c r="AF433" s="536"/>
      <c r="AG433" s="536"/>
      <c r="AH433" s="536"/>
      <c r="AI433" s="536"/>
      <c r="BN433" s="200"/>
      <c r="BO433" s="200"/>
      <c r="BP433" s="200"/>
      <c r="BQ433" s="200"/>
      <c r="BR433" s="200"/>
      <c r="BS433" s="200"/>
      <c r="BT433" s="200"/>
      <c r="BU433" s="239"/>
      <c r="BV433" s="239"/>
    </row>
    <row r="434" spans="30:73" ht="3" customHeight="1" hidden="1">
      <c r="AD434" s="200"/>
      <c r="AE434" s="200"/>
      <c r="AF434" s="200"/>
      <c r="AG434" s="200"/>
      <c r="AH434" s="200"/>
      <c r="AI434" s="200"/>
      <c r="BN434" s="200"/>
      <c r="BO434" s="200"/>
      <c r="BP434" s="200"/>
      <c r="BQ434" s="200"/>
      <c r="BR434" s="200"/>
      <c r="BS434" s="200"/>
      <c r="BT434" s="200"/>
      <c r="BU434" s="239"/>
    </row>
    <row r="435" spans="1:72" ht="15" customHeight="1" hidden="1">
      <c r="A435" s="186">
        <v>34</v>
      </c>
      <c r="B435" s="186" t="s">
        <v>747</v>
      </c>
      <c r="C435" s="186" t="s">
        <v>419</v>
      </c>
      <c r="AD435" s="200"/>
      <c r="AE435" s="200"/>
      <c r="AF435" s="200"/>
      <c r="AG435" s="200"/>
      <c r="AH435" s="200"/>
      <c r="AI435" s="200"/>
      <c r="BN435" s="200"/>
      <c r="BO435" s="200"/>
      <c r="BP435" s="200"/>
      <c r="BQ435" s="200"/>
      <c r="BR435" s="200"/>
      <c r="BS435" s="200"/>
      <c r="BT435" s="200"/>
    </row>
    <row r="436" spans="23:72" ht="15" customHeight="1" hidden="1">
      <c r="W436" s="436" t="str">
        <f>'[1]Danh mục'!$B$18</f>
        <v>Quý III/2014</v>
      </c>
      <c r="X436" s="436"/>
      <c r="Y436" s="436"/>
      <c r="Z436" s="436"/>
      <c r="AA436" s="436"/>
      <c r="AB436" s="436"/>
      <c r="AC436" s="198"/>
      <c r="AD436" s="436" t="str">
        <f>'[1]Danh mục'!$B$20</f>
        <v>Quý III/2013</v>
      </c>
      <c r="AE436" s="436"/>
      <c r="AF436" s="436"/>
      <c r="AG436" s="436"/>
      <c r="AH436" s="436"/>
      <c r="AI436" s="436"/>
      <c r="BN436" s="200"/>
      <c r="BO436" s="200"/>
      <c r="BP436" s="200"/>
      <c r="BQ436" s="200"/>
      <c r="BR436" s="200"/>
      <c r="BS436" s="200"/>
      <c r="BT436" s="200"/>
    </row>
    <row r="437" spans="23:73" ht="15" customHeight="1" hidden="1">
      <c r="W437" s="218"/>
      <c r="X437" s="218"/>
      <c r="Y437" s="218"/>
      <c r="Z437" s="218"/>
      <c r="AA437" s="218"/>
      <c r="AB437" s="208" t="s">
        <v>579</v>
      </c>
      <c r="AC437" s="208"/>
      <c r="AD437" s="215"/>
      <c r="AE437" s="218"/>
      <c r="AF437" s="218"/>
      <c r="AG437" s="218"/>
      <c r="AH437" s="218"/>
      <c r="AI437" s="208" t="s">
        <v>579</v>
      </c>
      <c r="AJ437" s="219"/>
      <c r="AK437" s="272"/>
      <c r="AL437" s="272"/>
      <c r="AM437" s="197"/>
      <c r="AN437" s="197"/>
      <c r="AO437" s="197"/>
      <c r="AP437" s="197"/>
      <c r="AQ437" s="197"/>
      <c r="AR437" s="197"/>
      <c r="AS437" s="197"/>
      <c r="AT437" s="197"/>
      <c r="AU437" s="197"/>
      <c r="AV437" s="197"/>
      <c r="AW437" s="197"/>
      <c r="AX437" s="197"/>
      <c r="AY437" s="197"/>
      <c r="AZ437" s="197"/>
      <c r="BA437" s="197"/>
      <c r="BB437" s="197"/>
      <c r="BC437" s="197"/>
      <c r="BD437" s="197"/>
      <c r="BE437" s="197"/>
      <c r="BF437" s="197"/>
      <c r="BG437" s="197"/>
      <c r="BH437" s="197"/>
      <c r="BI437" s="197"/>
      <c r="BJ437" s="197"/>
      <c r="BK437" s="197"/>
      <c r="BL437" s="197"/>
      <c r="BM437" s="197"/>
      <c r="BN437" s="200"/>
      <c r="BO437" s="200"/>
      <c r="BP437" s="200"/>
      <c r="BQ437" s="200"/>
      <c r="BR437" s="200"/>
      <c r="BS437" s="200"/>
      <c r="BT437" s="200"/>
      <c r="BU437" s="229"/>
    </row>
    <row r="438" spans="4:72" ht="15" customHeight="1" hidden="1">
      <c r="D438" s="536" t="s">
        <v>420</v>
      </c>
      <c r="E438" s="536"/>
      <c r="F438" s="536"/>
      <c r="G438" s="536"/>
      <c r="H438" s="536"/>
      <c r="I438" s="536"/>
      <c r="J438" s="536"/>
      <c r="K438" s="536"/>
      <c r="L438" s="536"/>
      <c r="M438" s="536"/>
      <c r="N438" s="536"/>
      <c r="O438" s="536"/>
      <c r="P438" s="536"/>
      <c r="Q438" s="536"/>
      <c r="R438" s="536"/>
      <c r="S438" s="536"/>
      <c r="T438" s="536"/>
      <c r="U438" s="536"/>
      <c r="W438" s="539"/>
      <c r="X438" s="539"/>
      <c r="Y438" s="539"/>
      <c r="Z438" s="539"/>
      <c r="AA438" s="539"/>
      <c r="AB438" s="539"/>
      <c r="AC438" s="240"/>
      <c r="AD438" s="539"/>
      <c r="AE438" s="539"/>
      <c r="AF438" s="539"/>
      <c r="AG438" s="539"/>
      <c r="AH438" s="539"/>
      <c r="AI438" s="539"/>
      <c r="BN438" s="200"/>
      <c r="BO438" s="200"/>
      <c r="BP438" s="200"/>
      <c r="BQ438" s="200"/>
      <c r="BR438" s="200"/>
      <c r="BS438" s="200"/>
      <c r="BT438" s="200"/>
    </row>
    <row r="439" spans="4:72" ht="15" customHeight="1" hidden="1">
      <c r="D439" s="536" t="s">
        <v>421</v>
      </c>
      <c r="E439" s="536"/>
      <c r="F439" s="536"/>
      <c r="G439" s="536"/>
      <c r="H439" s="536"/>
      <c r="I439" s="536"/>
      <c r="J439" s="536"/>
      <c r="K439" s="536"/>
      <c r="L439" s="536"/>
      <c r="M439" s="536"/>
      <c r="N439" s="536"/>
      <c r="O439" s="536"/>
      <c r="P439" s="536"/>
      <c r="Q439" s="536"/>
      <c r="R439" s="536"/>
      <c r="S439" s="536"/>
      <c r="T439" s="536"/>
      <c r="U439" s="536"/>
      <c r="W439" s="539"/>
      <c r="X439" s="539"/>
      <c r="Y439" s="539"/>
      <c r="Z439" s="539"/>
      <c r="AA439" s="539"/>
      <c r="AB439" s="539"/>
      <c r="AC439" s="240"/>
      <c r="AD439" s="539"/>
      <c r="AE439" s="539"/>
      <c r="AF439" s="539"/>
      <c r="AG439" s="539"/>
      <c r="AH439" s="539"/>
      <c r="AI439" s="539"/>
      <c r="BN439" s="200"/>
      <c r="BO439" s="200"/>
      <c r="BP439" s="200"/>
      <c r="BQ439" s="200"/>
      <c r="BR439" s="200"/>
      <c r="BS439" s="200"/>
      <c r="BT439" s="200"/>
    </row>
    <row r="440" spans="4:72" ht="15" customHeight="1" hidden="1">
      <c r="D440" s="536" t="s">
        <v>422</v>
      </c>
      <c r="E440" s="536"/>
      <c r="F440" s="536"/>
      <c r="G440" s="536"/>
      <c r="H440" s="536"/>
      <c r="I440" s="536"/>
      <c r="J440" s="536"/>
      <c r="K440" s="536"/>
      <c r="L440" s="536"/>
      <c r="M440" s="536"/>
      <c r="N440" s="536"/>
      <c r="O440" s="536"/>
      <c r="P440" s="536"/>
      <c r="Q440" s="536"/>
      <c r="R440" s="536"/>
      <c r="S440" s="536"/>
      <c r="T440" s="536"/>
      <c r="U440" s="536"/>
      <c r="W440" s="539"/>
      <c r="X440" s="539"/>
      <c r="Y440" s="539"/>
      <c r="Z440" s="539"/>
      <c r="AA440" s="539"/>
      <c r="AB440" s="539"/>
      <c r="AC440" s="240"/>
      <c r="AD440" s="539"/>
      <c r="AE440" s="539"/>
      <c r="AF440" s="539"/>
      <c r="AG440" s="539"/>
      <c r="AH440" s="539"/>
      <c r="AI440" s="539"/>
      <c r="BN440" s="200"/>
      <c r="BO440" s="200"/>
      <c r="BP440" s="200"/>
      <c r="BQ440" s="200"/>
      <c r="BR440" s="200"/>
      <c r="BS440" s="200"/>
      <c r="BT440" s="200"/>
    </row>
    <row r="441" spans="4:72" ht="15" customHeight="1" hidden="1">
      <c r="D441" s="536" t="s">
        <v>423</v>
      </c>
      <c r="E441" s="536"/>
      <c r="F441" s="536"/>
      <c r="G441" s="536"/>
      <c r="H441" s="536"/>
      <c r="I441" s="536"/>
      <c r="J441" s="536"/>
      <c r="K441" s="536"/>
      <c r="L441" s="536"/>
      <c r="M441" s="536"/>
      <c r="N441" s="536"/>
      <c r="O441" s="536"/>
      <c r="P441" s="536"/>
      <c r="Q441" s="536"/>
      <c r="R441" s="536"/>
      <c r="S441" s="536"/>
      <c r="T441" s="536"/>
      <c r="U441" s="536"/>
      <c r="W441" s="539"/>
      <c r="X441" s="539"/>
      <c r="Y441" s="539"/>
      <c r="Z441" s="539"/>
      <c r="AA441" s="539"/>
      <c r="AB441" s="539"/>
      <c r="AC441" s="240"/>
      <c r="AD441" s="539"/>
      <c r="AE441" s="539"/>
      <c r="AF441" s="539"/>
      <c r="AG441" s="539"/>
      <c r="AH441" s="539"/>
      <c r="AI441" s="539"/>
      <c r="BN441" s="200"/>
      <c r="BO441" s="200"/>
      <c r="BP441" s="200"/>
      <c r="BQ441" s="200"/>
      <c r="BR441" s="200"/>
      <c r="BS441" s="200"/>
      <c r="BT441" s="200"/>
    </row>
    <row r="442" spans="4:72" ht="15" customHeight="1" hidden="1">
      <c r="D442" s="536" t="s">
        <v>424</v>
      </c>
      <c r="E442" s="536"/>
      <c r="F442" s="536"/>
      <c r="G442" s="536"/>
      <c r="H442" s="536"/>
      <c r="I442" s="536"/>
      <c r="J442" s="536"/>
      <c r="K442" s="536"/>
      <c r="L442" s="536"/>
      <c r="M442" s="536"/>
      <c r="N442" s="536"/>
      <c r="O442" s="536"/>
      <c r="P442" s="536"/>
      <c r="Q442" s="536"/>
      <c r="R442" s="536"/>
      <c r="S442" s="536"/>
      <c r="T442" s="536"/>
      <c r="U442" s="536"/>
      <c r="W442" s="539"/>
      <c r="X442" s="539"/>
      <c r="Y442" s="539"/>
      <c r="Z442" s="539"/>
      <c r="AA442" s="539"/>
      <c r="AB442" s="539"/>
      <c r="AC442" s="240"/>
      <c r="AD442" s="539"/>
      <c r="AE442" s="539"/>
      <c r="AF442" s="539"/>
      <c r="AG442" s="539"/>
      <c r="AH442" s="539"/>
      <c r="AI442" s="539"/>
      <c r="BN442" s="200"/>
      <c r="BO442" s="200"/>
      <c r="BP442" s="200"/>
      <c r="BQ442" s="200"/>
      <c r="BR442" s="200"/>
      <c r="BS442" s="200"/>
      <c r="BT442" s="200"/>
    </row>
    <row r="443" spans="10:72" ht="15" customHeight="1" hidden="1">
      <c r="J443" s="187" t="s">
        <v>60</v>
      </c>
      <c r="W443" s="426">
        <f>SUBTOTAL(9,W438:AB442)</f>
        <v>0</v>
      </c>
      <c r="X443" s="426"/>
      <c r="Y443" s="426"/>
      <c r="Z443" s="426"/>
      <c r="AA443" s="426"/>
      <c r="AB443" s="426"/>
      <c r="AC443" s="201"/>
      <c r="AD443" s="426">
        <f>SUBTOTAL(9,AD438:AI442)</f>
        <v>0</v>
      </c>
      <c r="AE443" s="426"/>
      <c r="AF443" s="426"/>
      <c r="AG443" s="426"/>
      <c r="AH443" s="426"/>
      <c r="AI443" s="426"/>
      <c r="BN443" s="200"/>
      <c r="BO443" s="200"/>
      <c r="BP443" s="200"/>
      <c r="BQ443" s="200"/>
      <c r="BR443" s="200"/>
      <c r="BS443" s="200"/>
      <c r="BT443" s="200"/>
    </row>
    <row r="444" spans="30:72" ht="3" customHeight="1" hidden="1">
      <c r="AD444" s="200"/>
      <c r="AE444" s="200"/>
      <c r="AF444" s="200"/>
      <c r="AG444" s="200"/>
      <c r="AH444" s="200"/>
      <c r="AI444" s="200"/>
      <c r="BN444" s="200"/>
      <c r="BO444" s="200"/>
      <c r="BP444" s="200"/>
      <c r="BQ444" s="200"/>
      <c r="BR444" s="200"/>
      <c r="BS444" s="200"/>
      <c r="BT444" s="200"/>
    </row>
    <row r="445" spans="1:75" s="327" customFormat="1" ht="23.25" customHeight="1" hidden="1">
      <c r="A445" s="254">
        <f>A421+1</f>
        <v>20</v>
      </c>
      <c r="B445" s="254" t="s">
        <v>747</v>
      </c>
      <c r="C445" s="339" t="s">
        <v>425</v>
      </c>
      <c r="D445" s="258"/>
      <c r="E445" s="258"/>
      <c r="F445" s="258"/>
      <c r="G445" s="258"/>
      <c r="H445" s="258"/>
      <c r="I445" s="258"/>
      <c r="J445" s="258"/>
      <c r="K445" s="258"/>
      <c r="L445" s="258"/>
      <c r="M445" s="258"/>
      <c r="N445" s="258"/>
      <c r="O445" s="258"/>
      <c r="P445" s="258"/>
      <c r="Q445" s="258"/>
      <c r="R445" s="258"/>
      <c r="S445" s="258"/>
      <c r="T445" s="258"/>
      <c r="U445" s="258"/>
      <c r="V445" s="258"/>
      <c r="W445" s="258"/>
      <c r="X445" s="258"/>
      <c r="Y445" s="258"/>
      <c r="Z445" s="258"/>
      <c r="AA445" s="258"/>
      <c r="AB445" s="258"/>
      <c r="AC445" s="258"/>
      <c r="AD445" s="330"/>
      <c r="AE445" s="330"/>
      <c r="AF445" s="330"/>
      <c r="AG445" s="330"/>
      <c r="AH445" s="330"/>
      <c r="AI445" s="330"/>
      <c r="AK445" s="254"/>
      <c r="AL445" s="254"/>
      <c r="AM445" s="258"/>
      <c r="AN445" s="258"/>
      <c r="AO445" s="258"/>
      <c r="AP445" s="258"/>
      <c r="AQ445" s="258"/>
      <c r="AR445" s="258"/>
      <c r="AS445" s="258"/>
      <c r="AT445" s="258"/>
      <c r="AU445" s="258"/>
      <c r="AV445" s="258"/>
      <c r="AW445" s="258"/>
      <c r="AX445" s="258"/>
      <c r="AY445" s="258"/>
      <c r="AZ445" s="258"/>
      <c r="BA445" s="258"/>
      <c r="BB445" s="258"/>
      <c r="BC445" s="258"/>
      <c r="BD445" s="258"/>
      <c r="BE445" s="258"/>
      <c r="BF445" s="258"/>
      <c r="BG445" s="258"/>
      <c r="BH445" s="258"/>
      <c r="BI445" s="258"/>
      <c r="BJ445" s="258"/>
      <c r="BK445" s="258"/>
      <c r="BL445" s="258"/>
      <c r="BM445" s="258"/>
      <c r="BN445" s="330"/>
      <c r="BO445" s="330"/>
      <c r="BP445" s="330"/>
      <c r="BQ445" s="330"/>
      <c r="BR445" s="330"/>
      <c r="BS445" s="330"/>
      <c r="BT445" s="330"/>
      <c r="BU445" s="331"/>
      <c r="BV445" s="331"/>
      <c r="BW445" s="258"/>
    </row>
    <row r="446" spans="3:72" ht="33" customHeight="1" hidden="1">
      <c r="C446" s="542" t="s">
        <v>426</v>
      </c>
      <c r="D446" s="542"/>
      <c r="E446" s="542"/>
      <c r="F446" s="542"/>
      <c r="G446" s="542"/>
      <c r="H446" s="542"/>
      <c r="I446" s="542"/>
      <c r="J446" s="542"/>
      <c r="K446" s="542"/>
      <c r="L446" s="542"/>
      <c r="M446" s="542"/>
      <c r="N446" s="542"/>
      <c r="O446" s="542"/>
      <c r="P446" s="542"/>
      <c r="Q446" s="542"/>
      <c r="R446" s="542"/>
      <c r="S446" s="542"/>
      <c r="T446" s="542"/>
      <c r="U446" s="542"/>
      <c r="V446" s="542"/>
      <c r="W446" s="542"/>
      <c r="X446" s="542"/>
      <c r="Y446" s="542"/>
      <c r="Z446" s="542"/>
      <c r="AA446" s="542"/>
      <c r="AB446" s="542"/>
      <c r="AC446" s="542"/>
      <c r="AD446" s="542"/>
      <c r="AE446" s="542"/>
      <c r="AF446" s="542"/>
      <c r="AG446" s="542"/>
      <c r="AH446" s="542"/>
      <c r="AI446" s="542"/>
      <c r="BN446" s="200"/>
      <c r="BO446" s="200"/>
      <c r="BP446" s="200"/>
      <c r="BQ446" s="200"/>
      <c r="BR446" s="200"/>
      <c r="BS446" s="200"/>
      <c r="BT446" s="200"/>
    </row>
    <row r="447" spans="23:72" ht="12.75" hidden="1">
      <c r="W447" s="543" t="str">
        <f>W312</f>
        <v>Quý I/2015</v>
      </c>
      <c r="X447" s="543"/>
      <c r="Y447" s="543"/>
      <c r="Z447" s="543"/>
      <c r="AA447" s="543"/>
      <c r="AB447" s="543"/>
      <c r="AC447" s="198"/>
      <c r="AD447" s="543" t="str">
        <f>AD312</f>
        <v>Quý I/2014</v>
      </c>
      <c r="AE447" s="543"/>
      <c r="AF447" s="543"/>
      <c r="AG447" s="543"/>
      <c r="AH447" s="543"/>
      <c r="AI447" s="543"/>
      <c r="BN447" s="200"/>
      <c r="BO447" s="200"/>
      <c r="BP447" s="200"/>
      <c r="BQ447" s="200"/>
      <c r="BR447" s="200"/>
      <c r="BS447" s="200"/>
      <c r="BT447" s="200"/>
    </row>
    <row r="448" spans="23:73" ht="15" customHeight="1" hidden="1">
      <c r="W448" s="220"/>
      <c r="X448" s="220"/>
      <c r="Y448" s="220"/>
      <c r="Z448" s="220"/>
      <c r="AA448" s="220"/>
      <c r="AB448" s="196" t="s">
        <v>579</v>
      </c>
      <c r="AC448" s="208"/>
      <c r="AD448" s="306"/>
      <c r="AE448" s="220"/>
      <c r="AF448" s="220"/>
      <c r="AG448" s="220"/>
      <c r="AH448" s="220"/>
      <c r="AI448" s="196" t="s">
        <v>579</v>
      </c>
      <c r="AJ448" s="219"/>
      <c r="AK448" s="272"/>
      <c r="AL448" s="272"/>
      <c r="AM448" s="197"/>
      <c r="AN448" s="197"/>
      <c r="AO448" s="197"/>
      <c r="AP448" s="197"/>
      <c r="AQ448" s="197"/>
      <c r="AR448" s="197"/>
      <c r="AS448" s="197"/>
      <c r="AT448" s="197"/>
      <c r="AU448" s="197"/>
      <c r="AV448" s="197"/>
      <c r="AW448" s="197"/>
      <c r="AX448" s="197"/>
      <c r="AY448" s="197"/>
      <c r="AZ448" s="197"/>
      <c r="BA448" s="197"/>
      <c r="BB448" s="197"/>
      <c r="BC448" s="197"/>
      <c r="BD448" s="197"/>
      <c r="BE448" s="197"/>
      <c r="BF448" s="197"/>
      <c r="BG448" s="197"/>
      <c r="BH448" s="197"/>
      <c r="BI448" s="197"/>
      <c r="BJ448" s="197"/>
      <c r="BK448" s="197"/>
      <c r="BL448" s="197"/>
      <c r="BM448" s="197"/>
      <c r="BN448" s="200"/>
      <c r="BO448" s="200"/>
      <c r="BP448" s="200"/>
      <c r="BQ448" s="200"/>
      <c r="BR448" s="200"/>
      <c r="BS448" s="200"/>
      <c r="BT448" s="200"/>
      <c r="BU448" s="229"/>
    </row>
    <row r="449" spans="3:72" ht="15" customHeight="1" hidden="1">
      <c r="C449" s="33" t="s">
        <v>427</v>
      </c>
      <c r="W449" s="424">
        <f>'[1]Tổng hợp'!F242</f>
        <v>160200812</v>
      </c>
      <c r="X449" s="424"/>
      <c r="Y449" s="424"/>
      <c r="Z449" s="424"/>
      <c r="AA449" s="424"/>
      <c r="AB449" s="424"/>
      <c r="AD449" s="424">
        <f>'[1]Tổng hợp'!J242</f>
        <v>0</v>
      </c>
      <c r="AE449" s="424"/>
      <c r="AF449" s="424"/>
      <c r="AG449" s="424"/>
      <c r="AH449" s="424"/>
      <c r="AI449" s="424"/>
      <c r="BN449" s="200"/>
      <c r="BO449" s="200"/>
      <c r="BP449" s="200"/>
      <c r="BQ449" s="200"/>
      <c r="BR449" s="200"/>
      <c r="BS449" s="200"/>
      <c r="BT449" s="200"/>
    </row>
    <row r="450" spans="3:72" ht="15" customHeight="1" hidden="1">
      <c r="C450" s="33" t="s">
        <v>428</v>
      </c>
      <c r="W450" s="517"/>
      <c r="X450" s="517"/>
      <c r="Y450" s="517"/>
      <c r="Z450" s="517"/>
      <c r="AA450" s="517"/>
      <c r="AB450" s="517"/>
      <c r="AC450" s="199"/>
      <c r="AD450" s="424">
        <f>W450</f>
        <v>0</v>
      </c>
      <c r="AE450" s="424"/>
      <c r="AF450" s="424"/>
      <c r="AG450" s="424"/>
      <c r="AH450" s="424"/>
      <c r="AI450" s="424"/>
      <c r="BN450" s="200"/>
      <c r="BO450" s="200"/>
      <c r="BP450" s="200"/>
      <c r="BQ450" s="200"/>
      <c r="BR450" s="200"/>
      <c r="BS450" s="200"/>
      <c r="BT450" s="200"/>
    </row>
    <row r="451" spans="3:72" ht="15" customHeight="1" hidden="1">
      <c r="C451" s="189"/>
      <c r="D451" s="312" t="s">
        <v>429</v>
      </c>
      <c r="W451" s="422">
        <v>0</v>
      </c>
      <c r="X451" s="422"/>
      <c r="Y451" s="422"/>
      <c r="Z451" s="422"/>
      <c r="AA451" s="422"/>
      <c r="AB451" s="422"/>
      <c r="AC451" s="201"/>
      <c r="AD451" s="422">
        <v>0</v>
      </c>
      <c r="AE451" s="422"/>
      <c r="AF451" s="422"/>
      <c r="AG451" s="422"/>
      <c r="AH451" s="422"/>
      <c r="AI451" s="422"/>
      <c r="BN451" s="200"/>
      <c r="BO451" s="200"/>
      <c r="BP451" s="200"/>
      <c r="BQ451" s="200"/>
      <c r="BR451" s="200"/>
      <c r="BS451" s="200"/>
      <c r="BT451" s="200"/>
    </row>
    <row r="452" spans="4:72" ht="15" customHeight="1" hidden="1">
      <c r="D452" s="312" t="s">
        <v>430</v>
      </c>
      <c r="W452" s="422"/>
      <c r="X452" s="422"/>
      <c r="Y452" s="422"/>
      <c r="Z452" s="422"/>
      <c r="AA452" s="422"/>
      <c r="AB452" s="422"/>
      <c r="AC452" s="201"/>
      <c r="AD452" s="422"/>
      <c r="AE452" s="422"/>
      <c r="AF452" s="422"/>
      <c r="AG452" s="422"/>
      <c r="AH452" s="422"/>
      <c r="AI452" s="422"/>
      <c r="BN452" s="200"/>
      <c r="BO452" s="200"/>
      <c r="BP452" s="200"/>
      <c r="BQ452" s="200"/>
      <c r="BR452" s="200"/>
      <c r="BS452" s="200"/>
      <c r="BT452" s="200"/>
    </row>
    <row r="453" spans="3:72" ht="15" customHeight="1" hidden="1">
      <c r="C453" s="33" t="s">
        <v>431</v>
      </c>
      <c r="W453" s="422">
        <f>W449</f>
        <v>160200812</v>
      </c>
      <c r="X453" s="422"/>
      <c r="Y453" s="422"/>
      <c r="Z453" s="422"/>
      <c r="AA453" s="422"/>
      <c r="AB453" s="422"/>
      <c r="AC453" s="201"/>
      <c r="AD453" s="422">
        <f>AD449</f>
        <v>0</v>
      </c>
      <c r="AE453" s="422"/>
      <c r="AF453" s="422"/>
      <c r="AG453" s="422"/>
      <c r="AH453" s="422"/>
      <c r="AI453" s="422"/>
      <c r="BN453" s="200"/>
      <c r="BO453" s="200"/>
      <c r="BP453" s="200"/>
      <c r="BQ453" s="200"/>
      <c r="BR453" s="200"/>
      <c r="BS453" s="200"/>
      <c r="BT453" s="200"/>
    </row>
    <row r="454" spans="3:72" ht="15.75" customHeight="1" hidden="1">
      <c r="C454" s="33" t="s">
        <v>432</v>
      </c>
      <c r="W454" s="422" t="e">
        <f>#REF!</f>
        <v>#REF!</v>
      </c>
      <c r="X454" s="422"/>
      <c r="Y454" s="422"/>
      <c r="Z454" s="422"/>
      <c r="AA454" s="422"/>
      <c r="AB454" s="422"/>
      <c r="AC454" s="201"/>
      <c r="AD454" s="422" t="e">
        <f>#REF!</f>
        <v>#REF!</v>
      </c>
      <c r="AE454" s="422"/>
      <c r="AF454" s="422"/>
      <c r="AG454" s="422"/>
      <c r="AH454" s="422"/>
      <c r="AI454" s="422"/>
      <c r="BN454" s="200"/>
      <c r="BO454" s="200"/>
      <c r="BP454" s="200"/>
      <c r="BQ454" s="200"/>
      <c r="BR454" s="200"/>
      <c r="BS454" s="200"/>
      <c r="BT454" s="200"/>
    </row>
    <row r="455" spans="3:74" ht="15" customHeight="1" hidden="1">
      <c r="C455" s="33" t="s">
        <v>433</v>
      </c>
      <c r="W455" s="426" t="e">
        <f>W453/W454</f>
        <v>#REF!</v>
      </c>
      <c r="X455" s="426"/>
      <c r="Y455" s="426"/>
      <c r="Z455" s="426"/>
      <c r="AA455" s="426"/>
      <c r="AB455" s="426"/>
      <c r="AC455" s="201"/>
      <c r="AD455" s="426" t="e">
        <f>AD453/AD454</f>
        <v>#REF!</v>
      </c>
      <c r="AE455" s="426"/>
      <c r="AF455" s="426"/>
      <c r="AG455" s="426"/>
      <c r="AH455" s="426"/>
      <c r="AI455" s="426"/>
      <c r="BN455" s="200"/>
      <c r="BO455" s="200"/>
      <c r="BP455" s="200"/>
      <c r="BQ455" s="200"/>
      <c r="BR455" s="200"/>
      <c r="BS455" s="200"/>
      <c r="BT455" s="200"/>
      <c r="BU455" s="239"/>
      <c r="BV455" s="239"/>
    </row>
    <row r="456" spans="30:72" ht="15" customHeight="1" hidden="1">
      <c r="AD456" s="200"/>
      <c r="AE456" s="200"/>
      <c r="AF456" s="200"/>
      <c r="AG456" s="200"/>
      <c r="AH456" s="200"/>
      <c r="AI456" s="200"/>
      <c r="BN456" s="200"/>
      <c r="BO456" s="200"/>
      <c r="BP456" s="200"/>
      <c r="BQ456" s="200"/>
      <c r="BR456" s="200"/>
      <c r="BS456" s="200"/>
      <c r="BT456" s="200"/>
    </row>
    <row r="457" spans="1:72" ht="15" customHeight="1" hidden="1">
      <c r="A457" s="186">
        <v>21</v>
      </c>
      <c r="B457" s="186" t="s">
        <v>747</v>
      </c>
      <c r="C457" s="186" t="s">
        <v>434</v>
      </c>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7"/>
      <c r="Z457" s="217"/>
      <c r="AA457" s="217"/>
      <c r="AB457" s="217"/>
      <c r="AD457" s="200"/>
      <c r="AE457" s="200"/>
      <c r="AF457" s="200"/>
      <c r="AG457" s="200"/>
      <c r="AH457" s="200"/>
      <c r="AI457" s="200"/>
      <c r="AK457" s="186" t="e">
        <f>#REF!</f>
        <v>#REF!</v>
      </c>
      <c r="AL457" s="186" t="s">
        <v>747</v>
      </c>
      <c r="AM457" s="224" t="s">
        <v>435</v>
      </c>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N457" s="200"/>
      <c r="BO457" s="200"/>
      <c r="BP457" s="200"/>
      <c r="BQ457" s="200"/>
      <c r="BR457" s="200"/>
      <c r="BS457" s="200"/>
      <c r="BT457" s="200"/>
    </row>
    <row r="458" spans="3:72" ht="42.75" customHeight="1" hidden="1">
      <c r="C458" s="217"/>
      <c r="D458" s="217"/>
      <c r="E458" s="217"/>
      <c r="F458" s="217"/>
      <c r="G458" s="217"/>
      <c r="H458" s="217"/>
      <c r="I458" s="217"/>
      <c r="J458" s="217"/>
      <c r="K458" s="217"/>
      <c r="L458" s="217"/>
      <c r="M458" s="217"/>
      <c r="N458" s="217"/>
      <c r="O458" s="217"/>
      <c r="P458" s="217"/>
      <c r="Q458" s="217"/>
      <c r="R458" s="217"/>
      <c r="S458" s="217"/>
      <c r="T458" s="217"/>
      <c r="U458" s="217"/>
      <c r="V458" s="217"/>
      <c r="W458" s="543" t="str">
        <f>'[1]Danh mục'!$B$18</f>
        <v>Quý III/2014</v>
      </c>
      <c r="X458" s="543"/>
      <c r="Y458" s="543"/>
      <c r="Z458" s="543"/>
      <c r="AA458" s="543"/>
      <c r="AB458" s="543"/>
      <c r="AC458" s="198"/>
      <c r="AD458" s="543" t="str">
        <f>'[1]Danh mục'!$B$20</f>
        <v>Quý III/2013</v>
      </c>
      <c r="AE458" s="543"/>
      <c r="AF458" s="543"/>
      <c r="AG458" s="543"/>
      <c r="AH458" s="543"/>
      <c r="AI458" s="543"/>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478" t="s">
        <v>185</v>
      </c>
      <c r="BH458" s="478"/>
      <c r="BI458" s="478"/>
      <c r="BJ458" s="478"/>
      <c r="BK458" s="478"/>
      <c r="BL458" s="478"/>
      <c r="BN458" s="478" t="s">
        <v>186</v>
      </c>
      <c r="BO458" s="478"/>
      <c r="BP458" s="478"/>
      <c r="BQ458" s="478"/>
      <c r="BR458" s="478"/>
      <c r="BS458" s="478"/>
      <c r="BT458" s="195"/>
    </row>
    <row r="459" spans="3:73" ht="15" customHeight="1" hidden="1">
      <c r="C459" s="217"/>
      <c r="D459" s="217"/>
      <c r="E459" s="217"/>
      <c r="F459" s="217"/>
      <c r="G459" s="217"/>
      <c r="H459" s="217"/>
      <c r="I459" s="217"/>
      <c r="J459" s="217"/>
      <c r="K459" s="217"/>
      <c r="L459" s="217"/>
      <c r="M459" s="217"/>
      <c r="N459" s="217"/>
      <c r="O459" s="217"/>
      <c r="P459" s="217"/>
      <c r="Q459" s="217"/>
      <c r="R459" s="217"/>
      <c r="S459" s="217"/>
      <c r="T459" s="217"/>
      <c r="U459" s="217"/>
      <c r="V459" s="217"/>
      <c r="W459" s="218"/>
      <c r="X459" s="218"/>
      <c r="Y459" s="218"/>
      <c r="Z459" s="218"/>
      <c r="AA459" s="218"/>
      <c r="AB459" s="208" t="s">
        <v>579</v>
      </c>
      <c r="AC459" s="208"/>
      <c r="AD459" s="215"/>
      <c r="AE459" s="218"/>
      <c r="AF459" s="218"/>
      <c r="AG459" s="218"/>
      <c r="AH459" s="218"/>
      <c r="AI459" s="208" t="s">
        <v>579</v>
      </c>
      <c r="AJ459" s="219"/>
      <c r="AK459" s="272"/>
      <c r="AL459" s="272"/>
      <c r="AM459" s="227"/>
      <c r="AN459" s="227"/>
      <c r="AO459" s="227"/>
      <c r="AP459" s="227"/>
      <c r="AQ459" s="227"/>
      <c r="AR459" s="227"/>
      <c r="AS459" s="227"/>
      <c r="AT459" s="227"/>
      <c r="AU459" s="227"/>
      <c r="AV459" s="227"/>
      <c r="AW459" s="227"/>
      <c r="AX459" s="227"/>
      <c r="AY459" s="227"/>
      <c r="AZ459" s="227"/>
      <c r="BA459" s="227"/>
      <c r="BB459" s="227"/>
      <c r="BC459" s="227"/>
      <c r="BD459" s="227"/>
      <c r="BE459" s="227"/>
      <c r="BF459" s="227"/>
      <c r="BG459" s="222"/>
      <c r="BH459" s="222"/>
      <c r="BI459" s="222"/>
      <c r="BJ459" s="222"/>
      <c r="BK459" s="222"/>
      <c r="BL459" s="222"/>
      <c r="BM459" s="197"/>
      <c r="BN459" s="222"/>
      <c r="BO459" s="222"/>
      <c r="BP459" s="222"/>
      <c r="BQ459" s="222"/>
      <c r="BR459" s="222"/>
      <c r="BS459" s="222"/>
      <c r="BT459" s="222"/>
      <c r="BU459" s="229"/>
    </row>
    <row r="460" spans="3:72" ht="15" customHeight="1" hidden="1">
      <c r="C460" s="66" t="s">
        <v>406</v>
      </c>
      <c r="D460" s="186"/>
      <c r="E460" s="186"/>
      <c r="F460" s="186"/>
      <c r="G460" s="186"/>
      <c r="H460" s="186"/>
      <c r="I460" s="186"/>
      <c r="J460" s="186"/>
      <c r="K460" s="186"/>
      <c r="L460" s="186"/>
      <c r="M460" s="186"/>
      <c r="N460" s="186"/>
      <c r="O460" s="186"/>
      <c r="P460" s="186"/>
      <c r="Q460" s="186"/>
      <c r="R460" s="186"/>
      <c r="S460" s="186"/>
      <c r="T460" s="186"/>
      <c r="W460" s="424"/>
      <c r="X460" s="424"/>
      <c r="Y460" s="424"/>
      <c r="Z460" s="424"/>
      <c r="AA460" s="424"/>
      <c r="AB460" s="424"/>
      <c r="AC460" s="199"/>
      <c r="AD460" s="424"/>
      <c r="AE460" s="424"/>
      <c r="AF460" s="424"/>
      <c r="AG460" s="424"/>
      <c r="AH460" s="424"/>
      <c r="AI460" s="424"/>
      <c r="AM460" s="66" t="s">
        <v>406</v>
      </c>
      <c r="AN460" s="186"/>
      <c r="AO460" s="186"/>
      <c r="AP460" s="186"/>
      <c r="AQ460" s="186"/>
      <c r="AR460" s="186"/>
      <c r="AS460" s="186"/>
      <c r="AT460" s="186"/>
      <c r="AU460" s="186"/>
      <c r="AV460" s="186"/>
      <c r="AW460" s="186"/>
      <c r="AX460" s="186"/>
      <c r="AY460" s="186"/>
      <c r="AZ460" s="186"/>
      <c r="BA460" s="186"/>
      <c r="BB460" s="186"/>
      <c r="BC460" s="186"/>
      <c r="BD460" s="186"/>
      <c r="BG460" s="435" t="e">
        <f>SUBTOTAL(9,#REF!)</f>
        <v>#REF!</v>
      </c>
      <c r="BH460" s="435"/>
      <c r="BI460" s="435"/>
      <c r="BJ460" s="435"/>
      <c r="BK460" s="435"/>
      <c r="BL460" s="435"/>
      <c r="BN460" s="435" t="e">
        <f>SUBTOTAL(9,#REF!)</f>
        <v>#REF!</v>
      </c>
      <c r="BO460" s="435"/>
      <c r="BP460" s="435"/>
      <c r="BQ460" s="435"/>
      <c r="BR460" s="435"/>
      <c r="BS460" s="435"/>
      <c r="BT460" s="200"/>
    </row>
    <row r="461" spans="3:72" ht="15" customHeight="1" hidden="1">
      <c r="C461" s="147" t="s">
        <v>516</v>
      </c>
      <c r="W461" s="424"/>
      <c r="X461" s="424"/>
      <c r="Y461" s="424"/>
      <c r="Z461" s="424"/>
      <c r="AA461" s="424"/>
      <c r="AB461" s="424"/>
      <c r="AC461" s="199"/>
      <c r="AD461" s="424"/>
      <c r="AE461" s="424"/>
      <c r="AF461" s="424"/>
      <c r="AG461" s="424"/>
      <c r="AH461" s="424"/>
      <c r="AI461" s="424"/>
      <c r="AM461" s="147" t="s">
        <v>516</v>
      </c>
      <c r="BG461" s="423" t="e">
        <f>SUBTOTAL(9,#REF!)</f>
        <v>#REF!</v>
      </c>
      <c r="BH461" s="423"/>
      <c r="BI461" s="423"/>
      <c r="BJ461" s="423"/>
      <c r="BK461" s="423"/>
      <c r="BL461" s="423"/>
      <c r="BN461" s="423" t="e">
        <f>SUBTOTAL(9,#REF!)</f>
        <v>#REF!</v>
      </c>
      <c r="BO461" s="423"/>
      <c r="BP461" s="423"/>
      <c r="BQ461" s="423"/>
      <c r="BR461" s="423"/>
      <c r="BS461" s="423"/>
      <c r="BT461" s="202"/>
    </row>
    <row r="462" spans="3:72" ht="15" customHeight="1" hidden="1">
      <c r="C462" s="147" t="s">
        <v>407</v>
      </c>
      <c r="W462" s="424"/>
      <c r="X462" s="424"/>
      <c r="Y462" s="424"/>
      <c r="Z462" s="424"/>
      <c r="AA462" s="424"/>
      <c r="AB462" s="424"/>
      <c r="AC462" s="199"/>
      <c r="AD462" s="424"/>
      <c r="AE462" s="424"/>
      <c r="AF462" s="424"/>
      <c r="AG462" s="424"/>
      <c r="AH462" s="424"/>
      <c r="AI462" s="424"/>
      <c r="BG462" s="202"/>
      <c r="BH462" s="202"/>
      <c r="BI462" s="202"/>
      <c r="BJ462" s="202"/>
      <c r="BK462" s="202"/>
      <c r="BL462" s="202"/>
      <c r="BN462" s="202"/>
      <c r="BO462" s="202"/>
      <c r="BP462" s="202"/>
      <c r="BQ462" s="202"/>
      <c r="BR462" s="202"/>
      <c r="BS462" s="202"/>
      <c r="BT462" s="202"/>
    </row>
    <row r="463" spans="3:72" ht="15" customHeight="1" hidden="1">
      <c r="C463" s="147" t="s">
        <v>408</v>
      </c>
      <c r="W463" s="424"/>
      <c r="X463" s="424"/>
      <c r="Y463" s="424"/>
      <c r="Z463" s="424"/>
      <c r="AA463" s="424"/>
      <c r="AB463" s="424"/>
      <c r="AC463" s="199"/>
      <c r="AD463" s="424"/>
      <c r="AE463" s="424"/>
      <c r="AF463" s="424"/>
      <c r="AG463" s="424"/>
      <c r="AH463" s="424"/>
      <c r="AI463" s="424"/>
      <c r="AM463" s="147" t="s">
        <v>436</v>
      </c>
      <c r="BG463" s="202"/>
      <c r="BH463" s="202"/>
      <c r="BI463" s="202"/>
      <c r="BJ463" s="202"/>
      <c r="BK463" s="202"/>
      <c r="BL463" s="202"/>
      <c r="BN463" s="202"/>
      <c r="BO463" s="202"/>
      <c r="BP463" s="202"/>
      <c r="BQ463" s="202"/>
      <c r="BR463" s="202"/>
      <c r="BS463" s="202"/>
      <c r="BT463" s="202"/>
    </row>
    <row r="464" spans="3:72" ht="15" customHeight="1" hidden="1">
      <c r="C464" s="147" t="s">
        <v>409</v>
      </c>
      <c r="W464" s="424"/>
      <c r="X464" s="424"/>
      <c r="Y464" s="424"/>
      <c r="Z464" s="424"/>
      <c r="AA464" s="424"/>
      <c r="AB464" s="424"/>
      <c r="AC464" s="199"/>
      <c r="AD464" s="424"/>
      <c r="AE464" s="424"/>
      <c r="AF464" s="424"/>
      <c r="AG464" s="424"/>
      <c r="AH464" s="424"/>
      <c r="AI464" s="424"/>
      <c r="AM464" s="147" t="s">
        <v>408</v>
      </c>
      <c r="BG464" s="202"/>
      <c r="BH464" s="202"/>
      <c r="BI464" s="202"/>
      <c r="BJ464" s="202"/>
      <c r="BK464" s="202"/>
      <c r="BL464" s="202"/>
      <c r="BN464" s="202"/>
      <c r="BO464" s="202"/>
      <c r="BP464" s="202"/>
      <c r="BQ464" s="202"/>
      <c r="BR464" s="202"/>
      <c r="BS464" s="202"/>
      <c r="BT464" s="202"/>
    </row>
    <row r="465" spans="23:72" ht="15" customHeight="1" hidden="1">
      <c r="W465" s="424">
        <v>0</v>
      </c>
      <c r="X465" s="424"/>
      <c r="Y465" s="424"/>
      <c r="Z465" s="424"/>
      <c r="AA465" s="424"/>
      <c r="AB465" s="424"/>
      <c r="AC465" s="199"/>
      <c r="AD465" s="424">
        <v>0</v>
      </c>
      <c r="AE465" s="424"/>
      <c r="AF465" s="424"/>
      <c r="AG465" s="424"/>
      <c r="AH465" s="424"/>
      <c r="AI465" s="424"/>
      <c r="AM465" s="147" t="s">
        <v>409</v>
      </c>
      <c r="BG465" s="202"/>
      <c r="BH465" s="202"/>
      <c r="BI465" s="202"/>
      <c r="BJ465" s="202"/>
      <c r="BK465" s="202"/>
      <c r="BL465" s="202"/>
      <c r="BN465" s="202"/>
      <c r="BO465" s="202"/>
      <c r="BP465" s="202"/>
      <c r="BQ465" s="202"/>
      <c r="BR465" s="202"/>
      <c r="BS465" s="202"/>
      <c r="BT465" s="202"/>
    </row>
    <row r="466" spans="23:72" ht="9.75" customHeight="1" hidden="1">
      <c r="W466" s="199"/>
      <c r="X466" s="199"/>
      <c r="Y466" s="199"/>
      <c r="Z466" s="199"/>
      <c r="AA466" s="199"/>
      <c r="AB466" s="199"/>
      <c r="AC466" s="199"/>
      <c r="AD466" s="199"/>
      <c r="AE466" s="199"/>
      <c r="AF466" s="199"/>
      <c r="AG466" s="199"/>
      <c r="AH466" s="199"/>
      <c r="AI466" s="199"/>
      <c r="BG466" s="202"/>
      <c r="BH466" s="202"/>
      <c r="BI466" s="202"/>
      <c r="BJ466" s="202"/>
      <c r="BK466" s="202"/>
      <c r="BL466" s="202"/>
      <c r="BN466" s="202"/>
      <c r="BO466" s="202"/>
      <c r="BP466" s="202"/>
      <c r="BQ466" s="202"/>
      <c r="BR466" s="202"/>
      <c r="BS466" s="202"/>
      <c r="BT466" s="202"/>
    </row>
    <row r="467" spans="4:72" ht="15" customHeight="1" hidden="1">
      <c r="D467" s="186"/>
      <c r="E467" s="186"/>
      <c r="F467" s="186"/>
      <c r="G467" s="186"/>
      <c r="H467" s="186"/>
      <c r="I467" s="186"/>
      <c r="J467" s="186" t="s">
        <v>60</v>
      </c>
      <c r="K467" s="186"/>
      <c r="L467" s="186"/>
      <c r="M467" s="186"/>
      <c r="N467" s="186"/>
      <c r="O467" s="186"/>
      <c r="P467" s="186"/>
      <c r="Q467" s="186"/>
      <c r="R467" s="186"/>
      <c r="S467" s="186"/>
      <c r="T467" s="186"/>
      <c r="W467" s="426">
        <f>SUBTOTAL(9,W460:AB465)</f>
        <v>0</v>
      </c>
      <c r="X467" s="426"/>
      <c r="Y467" s="426"/>
      <c r="Z467" s="426"/>
      <c r="AA467" s="426"/>
      <c r="AB467" s="426"/>
      <c r="AC467" s="199"/>
      <c r="AD467" s="426">
        <f>SUBTOTAL(9,AD460:AI465)</f>
        <v>0</v>
      </c>
      <c r="AE467" s="426"/>
      <c r="AF467" s="426"/>
      <c r="AG467" s="426"/>
      <c r="AH467" s="426"/>
      <c r="AI467" s="426"/>
      <c r="AM467" s="186" t="s">
        <v>60</v>
      </c>
      <c r="AN467" s="186"/>
      <c r="AO467" s="186"/>
      <c r="AP467" s="186"/>
      <c r="AQ467" s="186"/>
      <c r="AR467" s="186"/>
      <c r="AS467" s="186"/>
      <c r="AT467" s="186"/>
      <c r="AU467" s="186"/>
      <c r="AV467" s="186"/>
      <c r="AW467" s="186"/>
      <c r="AX467" s="186"/>
      <c r="AY467" s="186"/>
      <c r="AZ467" s="186"/>
      <c r="BA467" s="186"/>
      <c r="BB467" s="186"/>
      <c r="BC467" s="186"/>
      <c r="BD467" s="186"/>
      <c r="BG467" s="427">
        <f>SUBTOTAL(9,BG460:BL465)</f>
        <v>0</v>
      </c>
      <c r="BH467" s="427"/>
      <c r="BI467" s="427"/>
      <c r="BJ467" s="427"/>
      <c r="BK467" s="427"/>
      <c r="BL467" s="427"/>
      <c r="BN467" s="427">
        <f>SUBTOTAL(9,BN460:BS465)</f>
        <v>0</v>
      </c>
      <c r="BO467" s="427"/>
      <c r="BP467" s="427"/>
      <c r="BQ467" s="427"/>
      <c r="BR467" s="427"/>
      <c r="BS467" s="427"/>
      <c r="BT467" s="205"/>
    </row>
    <row r="468" spans="4:72" ht="15" customHeight="1" hidden="1">
      <c r="D468" s="186"/>
      <c r="E468" s="186"/>
      <c r="F468" s="186"/>
      <c r="G468" s="186"/>
      <c r="H468" s="186"/>
      <c r="I468" s="186"/>
      <c r="J468" s="186"/>
      <c r="K468" s="186"/>
      <c r="L468" s="186"/>
      <c r="M468" s="186"/>
      <c r="N468" s="186"/>
      <c r="O468" s="186"/>
      <c r="P468" s="186"/>
      <c r="Q468" s="186"/>
      <c r="R468" s="186"/>
      <c r="S468" s="186"/>
      <c r="T468" s="186"/>
      <c r="W468" s="340"/>
      <c r="X468" s="340"/>
      <c r="Y468" s="340"/>
      <c r="Z468" s="340"/>
      <c r="AA468" s="340"/>
      <c r="AB468" s="340"/>
      <c r="AC468" s="199"/>
      <c r="AD468" s="145"/>
      <c r="AE468" s="145"/>
      <c r="AF468" s="145"/>
      <c r="AG468" s="145"/>
      <c r="AH468" s="145"/>
      <c r="AI468" s="145"/>
      <c r="AM468" s="186"/>
      <c r="AN468" s="186"/>
      <c r="AO468" s="186"/>
      <c r="AP468" s="186"/>
      <c r="AQ468" s="186"/>
      <c r="AR468" s="186"/>
      <c r="AS468" s="186"/>
      <c r="AT468" s="186"/>
      <c r="AU468" s="186"/>
      <c r="AV468" s="186"/>
      <c r="AW468" s="186"/>
      <c r="AX468" s="186"/>
      <c r="AY468" s="186"/>
      <c r="AZ468" s="186"/>
      <c r="BA468" s="186"/>
      <c r="BB468" s="186"/>
      <c r="BC468" s="186"/>
      <c r="BD468" s="186"/>
      <c r="BG468" s="205"/>
      <c r="BH468" s="205"/>
      <c r="BI468" s="205"/>
      <c r="BJ468" s="205"/>
      <c r="BK468" s="205"/>
      <c r="BL468" s="205"/>
      <c r="BN468" s="205"/>
      <c r="BO468" s="205"/>
      <c r="BP468" s="205"/>
      <c r="BQ468" s="205"/>
      <c r="BR468" s="205"/>
      <c r="BS468" s="205"/>
      <c r="BT468" s="205"/>
    </row>
    <row r="469" spans="2:72" ht="15" customHeight="1" hidden="1">
      <c r="B469" s="214" t="s">
        <v>437</v>
      </c>
      <c r="C469" s="189"/>
      <c r="D469" s="186"/>
      <c r="E469" s="186"/>
      <c r="F469" s="186"/>
      <c r="G469" s="186"/>
      <c r="H469" s="186"/>
      <c r="I469" s="186"/>
      <c r="J469" s="186"/>
      <c r="K469" s="186"/>
      <c r="L469" s="186"/>
      <c r="M469" s="186"/>
      <c r="N469" s="186"/>
      <c r="O469" s="186"/>
      <c r="P469" s="186"/>
      <c r="Q469" s="186"/>
      <c r="R469" s="186"/>
      <c r="S469" s="186"/>
      <c r="T469" s="186"/>
      <c r="W469" s="340"/>
      <c r="X469" s="340"/>
      <c r="Y469" s="340"/>
      <c r="Z469" s="340"/>
      <c r="AA469" s="340"/>
      <c r="AB469" s="340"/>
      <c r="AC469" s="199"/>
      <c r="AD469" s="145"/>
      <c r="AE469" s="145"/>
      <c r="AF469" s="145"/>
      <c r="AG469" s="145"/>
      <c r="AH469" s="145"/>
      <c r="AI469" s="145"/>
      <c r="AM469" s="186"/>
      <c r="AN469" s="186"/>
      <c r="AO469" s="186"/>
      <c r="AP469" s="186"/>
      <c r="AQ469" s="186"/>
      <c r="AR469" s="186"/>
      <c r="AS469" s="186"/>
      <c r="AT469" s="186"/>
      <c r="AU469" s="186"/>
      <c r="AV469" s="186"/>
      <c r="AW469" s="186"/>
      <c r="AX469" s="186"/>
      <c r="AY469" s="186"/>
      <c r="AZ469" s="186"/>
      <c r="BA469" s="186"/>
      <c r="BB469" s="186"/>
      <c r="BC469" s="186"/>
      <c r="BD469" s="186"/>
      <c r="BG469" s="205"/>
      <c r="BH469" s="205"/>
      <c r="BI469" s="205"/>
      <c r="BJ469" s="205"/>
      <c r="BK469" s="205"/>
      <c r="BL469" s="205"/>
      <c r="BN469" s="205"/>
      <c r="BO469" s="205"/>
      <c r="BP469" s="205"/>
      <c r="BQ469" s="205"/>
      <c r="BR469" s="205"/>
      <c r="BS469" s="205"/>
      <c r="BT469" s="205"/>
    </row>
    <row r="470" spans="2:72" ht="15" customHeight="1" hidden="1">
      <c r="B470" s="214" t="s">
        <v>438</v>
      </c>
      <c r="D470" s="186"/>
      <c r="E470" s="186"/>
      <c r="F470" s="186"/>
      <c r="G470" s="186"/>
      <c r="H470" s="186"/>
      <c r="I470" s="186"/>
      <c r="J470" s="186"/>
      <c r="K470" s="186"/>
      <c r="L470" s="186"/>
      <c r="M470" s="186"/>
      <c r="N470" s="186"/>
      <c r="O470" s="186"/>
      <c r="P470" s="186"/>
      <c r="Q470" s="186"/>
      <c r="R470" s="186"/>
      <c r="S470" s="186"/>
      <c r="T470" s="186"/>
      <c r="W470" s="340"/>
      <c r="X470" s="340"/>
      <c r="Y470" s="340"/>
      <c r="Z470" s="340"/>
      <c r="AA470" s="340"/>
      <c r="AB470" s="340"/>
      <c r="AC470" s="199"/>
      <c r="AD470" s="145"/>
      <c r="AE470" s="145"/>
      <c r="AF470" s="145"/>
      <c r="AG470" s="145"/>
      <c r="AH470" s="145"/>
      <c r="AI470" s="145"/>
      <c r="AM470" s="186"/>
      <c r="AN470" s="186"/>
      <c r="AO470" s="186"/>
      <c r="AP470" s="186"/>
      <c r="AQ470" s="186"/>
      <c r="AR470" s="186"/>
      <c r="AS470" s="186"/>
      <c r="AT470" s="186"/>
      <c r="AU470" s="186"/>
      <c r="AV470" s="186"/>
      <c r="AW470" s="186"/>
      <c r="AX470" s="186"/>
      <c r="AY470" s="186"/>
      <c r="AZ470" s="186"/>
      <c r="BA470" s="186"/>
      <c r="BB470" s="186"/>
      <c r="BC470" s="186"/>
      <c r="BD470" s="186"/>
      <c r="BG470" s="205"/>
      <c r="BH470" s="205"/>
      <c r="BI470" s="205"/>
      <c r="BJ470" s="205"/>
      <c r="BK470" s="205"/>
      <c r="BL470" s="205"/>
      <c r="BN470" s="205"/>
      <c r="BO470" s="205"/>
      <c r="BP470" s="205"/>
      <c r="BQ470" s="205"/>
      <c r="BR470" s="205"/>
      <c r="BS470" s="205"/>
      <c r="BT470" s="205"/>
    </row>
    <row r="471" spans="2:72" ht="15" customHeight="1" hidden="1">
      <c r="B471" s="214" t="s">
        <v>439</v>
      </c>
      <c r="D471" s="186"/>
      <c r="E471" s="186"/>
      <c r="F471" s="186"/>
      <c r="G471" s="186"/>
      <c r="H471" s="186"/>
      <c r="I471" s="186"/>
      <c r="J471" s="186"/>
      <c r="K471" s="186"/>
      <c r="L471" s="186"/>
      <c r="M471" s="186"/>
      <c r="N471" s="186"/>
      <c r="O471" s="186"/>
      <c r="P471" s="186"/>
      <c r="Q471" s="186"/>
      <c r="R471" s="186"/>
      <c r="S471" s="186"/>
      <c r="T471" s="186"/>
      <c r="W471" s="340"/>
      <c r="X471" s="340"/>
      <c r="Y471" s="340"/>
      <c r="Z471" s="340"/>
      <c r="AA471" s="340"/>
      <c r="AB471" s="340"/>
      <c r="AC471" s="199"/>
      <c r="AD471" s="145"/>
      <c r="AE471" s="145"/>
      <c r="AF471" s="145"/>
      <c r="AG471" s="145"/>
      <c r="AH471" s="145"/>
      <c r="AI471" s="145"/>
      <c r="AM471" s="186"/>
      <c r="AN471" s="186"/>
      <c r="AO471" s="186"/>
      <c r="AP471" s="186"/>
      <c r="AQ471" s="186"/>
      <c r="AR471" s="186"/>
      <c r="AS471" s="186"/>
      <c r="AT471" s="186"/>
      <c r="AU471" s="186"/>
      <c r="AV471" s="186"/>
      <c r="AW471" s="186"/>
      <c r="AX471" s="186"/>
      <c r="AY471" s="186"/>
      <c r="AZ471" s="186"/>
      <c r="BA471" s="186"/>
      <c r="BB471" s="186"/>
      <c r="BC471" s="186"/>
      <c r="BD471" s="186"/>
      <c r="BG471" s="205"/>
      <c r="BH471" s="205"/>
      <c r="BI471" s="205"/>
      <c r="BJ471" s="205"/>
      <c r="BK471" s="205"/>
      <c r="BL471" s="205"/>
      <c r="BN471" s="205"/>
      <c r="BO471" s="205"/>
      <c r="BP471" s="205"/>
      <c r="BQ471" s="205"/>
      <c r="BR471" s="205"/>
      <c r="BS471" s="205"/>
      <c r="BT471" s="205"/>
    </row>
    <row r="472" spans="2:72" ht="15" customHeight="1" hidden="1">
      <c r="B472" s="214" t="s">
        <v>440</v>
      </c>
      <c r="D472" s="186"/>
      <c r="E472" s="186"/>
      <c r="F472" s="186"/>
      <c r="G472" s="186"/>
      <c r="H472" s="186"/>
      <c r="I472" s="186"/>
      <c r="J472" s="186"/>
      <c r="K472" s="186"/>
      <c r="L472" s="186"/>
      <c r="M472" s="186"/>
      <c r="N472" s="186"/>
      <c r="O472" s="186"/>
      <c r="P472" s="186"/>
      <c r="Q472" s="186"/>
      <c r="R472" s="186"/>
      <c r="S472" s="186"/>
      <c r="T472" s="186"/>
      <c r="W472" s="340"/>
      <c r="X472" s="340"/>
      <c r="Y472" s="340"/>
      <c r="Z472" s="340"/>
      <c r="AA472" s="340"/>
      <c r="AB472" s="340"/>
      <c r="AC472" s="199"/>
      <c r="AD472" s="145"/>
      <c r="AE472" s="145"/>
      <c r="AF472" s="145"/>
      <c r="AG472" s="145"/>
      <c r="AH472" s="145"/>
      <c r="AI472" s="145"/>
      <c r="AM472" s="186"/>
      <c r="AN472" s="186"/>
      <c r="AO472" s="186"/>
      <c r="AP472" s="186"/>
      <c r="AQ472" s="186"/>
      <c r="AR472" s="186"/>
      <c r="AS472" s="186"/>
      <c r="AT472" s="186"/>
      <c r="AU472" s="186"/>
      <c r="AV472" s="186"/>
      <c r="AW472" s="186"/>
      <c r="AX472" s="186"/>
      <c r="AY472" s="186"/>
      <c r="AZ472" s="186"/>
      <c r="BA472" s="186"/>
      <c r="BB472" s="186"/>
      <c r="BC472" s="186"/>
      <c r="BD472" s="186"/>
      <c r="BG472" s="205"/>
      <c r="BH472" s="205"/>
      <c r="BI472" s="205"/>
      <c r="BJ472" s="205"/>
      <c r="BK472" s="205"/>
      <c r="BL472" s="205"/>
      <c r="BN472" s="205"/>
      <c r="BO472" s="205"/>
      <c r="BP472" s="205"/>
      <c r="BQ472" s="205"/>
      <c r="BR472" s="205"/>
      <c r="BS472" s="205"/>
      <c r="BT472" s="205"/>
    </row>
    <row r="473" spans="2:72" ht="15" customHeight="1" hidden="1">
      <c r="B473" s="214" t="s">
        <v>441</v>
      </c>
      <c r="D473" s="186"/>
      <c r="E473" s="186"/>
      <c r="F473" s="186"/>
      <c r="G473" s="186"/>
      <c r="H473" s="186"/>
      <c r="I473" s="186"/>
      <c r="J473" s="186"/>
      <c r="K473" s="186"/>
      <c r="L473" s="186"/>
      <c r="M473" s="186"/>
      <c r="N473" s="186"/>
      <c r="O473" s="186"/>
      <c r="P473" s="186"/>
      <c r="Q473" s="186"/>
      <c r="R473" s="186"/>
      <c r="S473" s="186"/>
      <c r="T473" s="186"/>
      <c r="W473" s="340"/>
      <c r="X473" s="340"/>
      <c r="Y473" s="340"/>
      <c r="Z473" s="340"/>
      <c r="AA473" s="340"/>
      <c r="AB473" s="340"/>
      <c r="AC473" s="199"/>
      <c r="AD473" s="145"/>
      <c r="AE473" s="145"/>
      <c r="AF473" s="145"/>
      <c r="AG473" s="145"/>
      <c r="AH473" s="145"/>
      <c r="AI473" s="145"/>
      <c r="AM473" s="186"/>
      <c r="AN473" s="186"/>
      <c r="AO473" s="186"/>
      <c r="AP473" s="186"/>
      <c r="AQ473" s="186"/>
      <c r="AR473" s="186"/>
      <c r="AS473" s="186"/>
      <c r="AT473" s="186"/>
      <c r="AU473" s="186"/>
      <c r="AV473" s="186"/>
      <c r="AW473" s="186"/>
      <c r="AX473" s="186"/>
      <c r="AY473" s="186"/>
      <c r="AZ473" s="186"/>
      <c r="BA473" s="186"/>
      <c r="BB473" s="186"/>
      <c r="BC473" s="186"/>
      <c r="BD473" s="186"/>
      <c r="BG473" s="205"/>
      <c r="BH473" s="205"/>
      <c r="BI473" s="205"/>
      <c r="BJ473" s="205"/>
      <c r="BK473" s="205"/>
      <c r="BL473" s="205"/>
      <c r="BN473" s="205"/>
      <c r="BO473" s="205"/>
      <c r="BP473" s="205"/>
      <c r="BQ473" s="205"/>
      <c r="BR473" s="205"/>
      <c r="BS473" s="205"/>
      <c r="BT473" s="205"/>
    </row>
    <row r="474" spans="4:72" ht="15" customHeight="1" hidden="1">
      <c r="D474" s="186"/>
      <c r="E474" s="186"/>
      <c r="F474" s="186"/>
      <c r="G474" s="186"/>
      <c r="H474" s="186"/>
      <c r="I474" s="186"/>
      <c r="J474" s="186"/>
      <c r="K474" s="186"/>
      <c r="L474" s="186"/>
      <c r="M474" s="186"/>
      <c r="N474" s="186"/>
      <c r="O474" s="186"/>
      <c r="P474" s="186"/>
      <c r="Q474" s="186"/>
      <c r="R474" s="186"/>
      <c r="S474" s="186"/>
      <c r="T474" s="186"/>
      <c r="W474" s="340"/>
      <c r="X474" s="340"/>
      <c r="Y474" s="340"/>
      <c r="Z474" s="340"/>
      <c r="AA474" s="340"/>
      <c r="AB474" s="340"/>
      <c r="AC474" s="199"/>
      <c r="AD474" s="145"/>
      <c r="AE474" s="145"/>
      <c r="AF474" s="145"/>
      <c r="AG474" s="145"/>
      <c r="AH474" s="145"/>
      <c r="AI474" s="145"/>
      <c r="AM474" s="186"/>
      <c r="AN474" s="186"/>
      <c r="AO474" s="186"/>
      <c r="AP474" s="186"/>
      <c r="AQ474" s="186"/>
      <c r="AR474" s="186"/>
      <c r="AS474" s="186"/>
      <c r="AT474" s="186"/>
      <c r="AU474" s="186"/>
      <c r="AV474" s="186"/>
      <c r="AW474" s="186"/>
      <c r="AX474" s="186"/>
      <c r="AY474" s="186"/>
      <c r="AZ474" s="186"/>
      <c r="BA474" s="186"/>
      <c r="BB474" s="186"/>
      <c r="BC474" s="186"/>
      <c r="BD474" s="186"/>
      <c r="BG474" s="205"/>
      <c r="BH474" s="205"/>
      <c r="BI474" s="205"/>
      <c r="BJ474" s="205"/>
      <c r="BK474" s="205"/>
      <c r="BL474" s="205"/>
      <c r="BN474" s="205"/>
      <c r="BO474" s="205"/>
      <c r="BP474" s="205"/>
      <c r="BQ474" s="205"/>
      <c r="BR474" s="205"/>
      <c r="BS474" s="205"/>
      <c r="BT474" s="205"/>
    </row>
    <row r="475" spans="1:72" ht="15" customHeight="1" hidden="1">
      <c r="A475" s="186">
        <v>37</v>
      </c>
      <c r="B475" s="186" t="s">
        <v>747</v>
      </c>
      <c r="C475" s="207" t="s">
        <v>442</v>
      </c>
      <c r="D475" s="186"/>
      <c r="E475" s="186"/>
      <c r="F475" s="186"/>
      <c r="G475" s="186"/>
      <c r="H475" s="186"/>
      <c r="I475" s="186"/>
      <c r="J475" s="186"/>
      <c r="K475" s="186"/>
      <c r="L475" s="186"/>
      <c r="M475" s="186"/>
      <c r="N475" s="186"/>
      <c r="O475" s="186"/>
      <c r="P475" s="186"/>
      <c r="Q475" s="186"/>
      <c r="R475" s="186"/>
      <c r="S475" s="186"/>
      <c r="T475" s="186"/>
      <c r="W475" s="340"/>
      <c r="X475" s="340"/>
      <c r="Y475" s="340"/>
      <c r="Z475" s="340"/>
      <c r="AA475" s="340"/>
      <c r="AB475" s="340"/>
      <c r="AC475" s="199"/>
      <c r="AD475" s="145"/>
      <c r="AE475" s="145"/>
      <c r="AF475" s="145"/>
      <c r="AG475" s="145"/>
      <c r="AH475" s="145"/>
      <c r="AI475" s="145"/>
      <c r="AM475" s="186"/>
      <c r="AN475" s="186"/>
      <c r="AO475" s="186"/>
      <c r="AP475" s="186"/>
      <c r="AQ475" s="186"/>
      <c r="AR475" s="186"/>
      <c r="AS475" s="186"/>
      <c r="AT475" s="186"/>
      <c r="AU475" s="186"/>
      <c r="AV475" s="186"/>
      <c r="AW475" s="186"/>
      <c r="AX475" s="186"/>
      <c r="AY475" s="186"/>
      <c r="AZ475" s="186"/>
      <c r="BA475" s="186"/>
      <c r="BB475" s="186"/>
      <c r="BC475" s="186"/>
      <c r="BD475" s="186"/>
      <c r="BG475" s="205"/>
      <c r="BH475" s="205"/>
      <c r="BI475" s="205"/>
      <c r="BJ475" s="205"/>
      <c r="BK475" s="205"/>
      <c r="BL475" s="205"/>
      <c r="BN475" s="205"/>
      <c r="BO475" s="205"/>
      <c r="BP475" s="205"/>
      <c r="BQ475" s="205"/>
      <c r="BR475" s="205"/>
      <c r="BS475" s="205"/>
      <c r="BT475" s="205"/>
    </row>
    <row r="476" spans="4:72" ht="15" customHeight="1" hidden="1">
      <c r="D476" s="186"/>
      <c r="E476" s="186"/>
      <c r="F476" s="186"/>
      <c r="G476" s="186"/>
      <c r="H476" s="186"/>
      <c r="I476" s="186"/>
      <c r="J476" s="186"/>
      <c r="K476" s="186"/>
      <c r="L476" s="186"/>
      <c r="M476" s="186"/>
      <c r="N476" s="186"/>
      <c r="O476" s="186"/>
      <c r="P476" s="186"/>
      <c r="Q476" s="186"/>
      <c r="R476" s="186"/>
      <c r="S476" s="186"/>
      <c r="T476" s="186"/>
      <c r="W476" s="340"/>
      <c r="X476" s="340"/>
      <c r="Y476" s="340"/>
      <c r="Z476" s="340"/>
      <c r="AA476" s="340"/>
      <c r="AB476" s="340"/>
      <c r="AC476" s="199"/>
      <c r="AD476" s="145"/>
      <c r="AE476" s="145"/>
      <c r="AF476" s="145"/>
      <c r="AG476" s="145"/>
      <c r="AH476" s="145"/>
      <c r="AI476" s="145"/>
      <c r="AM476" s="186"/>
      <c r="AN476" s="186"/>
      <c r="AO476" s="186"/>
      <c r="AP476" s="186"/>
      <c r="AQ476" s="186"/>
      <c r="AR476" s="186"/>
      <c r="AS476" s="186"/>
      <c r="AT476" s="186"/>
      <c r="AU476" s="186"/>
      <c r="AV476" s="186"/>
      <c r="AW476" s="186"/>
      <c r="AX476" s="186"/>
      <c r="AY476" s="186"/>
      <c r="AZ476" s="186"/>
      <c r="BA476" s="186"/>
      <c r="BB476" s="186"/>
      <c r="BC476" s="186"/>
      <c r="BD476" s="186"/>
      <c r="BG476" s="205"/>
      <c r="BH476" s="205"/>
      <c r="BI476" s="205"/>
      <c r="BJ476" s="205"/>
      <c r="BK476" s="205"/>
      <c r="BL476" s="205"/>
      <c r="BN476" s="205"/>
      <c r="BO476" s="205"/>
      <c r="BP476" s="205"/>
      <c r="BQ476" s="205"/>
      <c r="BR476" s="205"/>
      <c r="BS476" s="205"/>
      <c r="BT476" s="205"/>
    </row>
    <row r="477" spans="3:72" ht="15" customHeight="1" hidden="1">
      <c r="C477" s="278" t="s">
        <v>443</v>
      </c>
      <c r="D477" s="186"/>
      <c r="E477" s="186"/>
      <c r="F477" s="186"/>
      <c r="G477" s="186"/>
      <c r="H477" s="186"/>
      <c r="I477" s="186"/>
      <c r="J477" s="186"/>
      <c r="K477" s="186"/>
      <c r="L477" s="186"/>
      <c r="M477" s="186"/>
      <c r="N477" s="186"/>
      <c r="O477" s="186"/>
      <c r="P477" s="186"/>
      <c r="Q477" s="186"/>
      <c r="R477" s="186"/>
      <c r="S477" s="186"/>
      <c r="T477" s="186"/>
      <c r="W477" s="340"/>
      <c r="X477" s="340"/>
      <c r="Y477" s="340"/>
      <c r="Z477" s="340"/>
      <c r="AA477" s="340"/>
      <c r="AB477" s="340"/>
      <c r="AC477" s="199"/>
      <c r="AD477" s="145"/>
      <c r="AE477" s="145"/>
      <c r="AF477" s="145"/>
      <c r="AG477" s="145"/>
      <c r="AH477" s="145"/>
      <c r="AI477" s="145"/>
      <c r="AM477" s="186"/>
      <c r="AN477" s="186"/>
      <c r="AO477" s="186"/>
      <c r="AP477" s="186"/>
      <c r="AQ477" s="186"/>
      <c r="AR477" s="186"/>
      <c r="AS477" s="186"/>
      <c r="AT477" s="186"/>
      <c r="AU477" s="186"/>
      <c r="AV477" s="186"/>
      <c r="AW477" s="186"/>
      <c r="AX477" s="186"/>
      <c r="AY477" s="186"/>
      <c r="AZ477" s="186"/>
      <c r="BA477" s="186"/>
      <c r="BB477" s="186"/>
      <c r="BC477" s="186"/>
      <c r="BD477" s="186"/>
      <c r="BG477" s="205"/>
      <c r="BH477" s="205"/>
      <c r="BI477" s="205"/>
      <c r="BJ477" s="205"/>
      <c r="BK477" s="205"/>
      <c r="BL477" s="205"/>
      <c r="BN477" s="205"/>
      <c r="BO477" s="205"/>
      <c r="BP477" s="205"/>
      <c r="BQ477" s="205"/>
      <c r="BR477" s="205"/>
      <c r="BS477" s="205"/>
      <c r="BT477" s="205"/>
    </row>
    <row r="478" spans="3:72" ht="15" customHeight="1" hidden="1">
      <c r="C478" s="278" t="s">
        <v>444</v>
      </c>
      <c r="D478" s="186"/>
      <c r="E478" s="186"/>
      <c r="F478" s="186"/>
      <c r="G478" s="186"/>
      <c r="H478" s="186"/>
      <c r="I478" s="186"/>
      <c r="J478" s="186"/>
      <c r="K478" s="186"/>
      <c r="L478" s="186"/>
      <c r="M478" s="186"/>
      <c r="N478" s="186"/>
      <c r="O478" s="186"/>
      <c r="P478" s="186"/>
      <c r="Q478" s="186"/>
      <c r="R478" s="186"/>
      <c r="S478" s="186"/>
      <c r="T478" s="186"/>
      <c r="W478" s="340"/>
      <c r="X478" s="340"/>
      <c r="Y478" s="340"/>
      <c r="Z478" s="340"/>
      <c r="AA478" s="340"/>
      <c r="AB478" s="340"/>
      <c r="AC478" s="199"/>
      <c r="AD478" s="145"/>
      <c r="AE478" s="145"/>
      <c r="AF478" s="145"/>
      <c r="AG478" s="145"/>
      <c r="AH478" s="145"/>
      <c r="AI478" s="145"/>
      <c r="AM478" s="186"/>
      <c r="AN478" s="186"/>
      <c r="AO478" s="186"/>
      <c r="AP478" s="186"/>
      <c r="AQ478" s="186"/>
      <c r="AR478" s="186"/>
      <c r="AS478" s="186"/>
      <c r="AT478" s="186"/>
      <c r="AU478" s="186"/>
      <c r="AV478" s="186"/>
      <c r="AW478" s="186"/>
      <c r="AX478" s="186"/>
      <c r="AY478" s="186"/>
      <c r="AZ478" s="186"/>
      <c r="BA478" s="186"/>
      <c r="BB478" s="186"/>
      <c r="BC478" s="186"/>
      <c r="BD478" s="186"/>
      <c r="BG478" s="205"/>
      <c r="BH478" s="205"/>
      <c r="BI478" s="205"/>
      <c r="BJ478" s="205"/>
      <c r="BK478" s="205"/>
      <c r="BL478" s="205"/>
      <c r="BN478" s="205"/>
      <c r="BO478" s="205"/>
      <c r="BP478" s="205"/>
      <c r="BQ478" s="205"/>
      <c r="BR478" s="205"/>
      <c r="BS478" s="205"/>
      <c r="BT478" s="205"/>
    </row>
    <row r="479" spans="3:72" ht="15" customHeight="1" hidden="1">
      <c r="C479" s="278" t="s">
        <v>445</v>
      </c>
      <c r="D479" s="186"/>
      <c r="E479" s="186"/>
      <c r="F479" s="186"/>
      <c r="G479" s="186"/>
      <c r="H479" s="186"/>
      <c r="I479" s="186"/>
      <c r="J479" s="186"/>
      <c r="K479" s="186"/>
      <c r="L479" s="186"/>
      <c r="M479" s="186"/>
      <c r="N479" s="186"/>
      <c r="O479" s="186"/>
      <c r="P479" s="186"/>
      <c r="Q479" s="186"/>
      <c r="R479" s="186"/>
      <c r="S479" s="186"/>
      <c r="T479" s="186"/>
      <c r="W479" s="340"/>
      <c r="X479" s="340"/>
      <c r="Y479" s="340"/>
      <c r="Z479" s="340"/>
      <c r="AA479" s="340"/>
      <c r="AB479" s="340"/>
      <c r="AC479" s="199"/>
      <c r="AD479" s="145"/>
      <c r="AE479" s="145"/>
      <c r="AF479" s="145"/>
      <c r="AG479" s="145"/>
      <c r="AH479" s="145"/>
      <c r="AI479" s="145"/>
      <c r="AM479" s="186"/>
      <c r="AN479" s="186"/>
      <c r="AO479" s="186"/>
      <c r="AP479" s="186"/>
      <c r="AQ479" s="186"/>
      <c r="AR479" s="186"/>
      <c r="AS479" s="186"/>
      <c r="AT479" s="186"/>
      <c r="AU479" s="186"/>
      <c r="AV479" s="186"/>
      <c r="AW479" s="186"/>
      <c r="AX479" s="186"/>
      <c r="AY479" s="186"/>
      <c r="AZ479" s="186"/>
      <c r="BA479" s="186"/>
      <c r="BB479" s="186"/>
      <c r="BC479" s="186"/>
      <c r="BD479" s="186"/>
      <c r="BG479" s="205"/>
      <c r="BH479" s="205"/>
      <c r="BI479" s="205"/>
      <c r="BJ479" s="205"/>
      <c r="BK479" s="205"/>
      <c r="BL479" s="205"/>
      <c r="BN479" s="205"/>
      <c r="BO479" s="205"/>
      <c r="BP479" s="205"/>
      <c r="BQ479" s="205"/>
      <c r="BR479" s="205"/>
      <c r="BS479" s="205"/>
      <c r="BT479" s="205"/>
    </row>
    <row r="480" spans="3:72" ht="15" customHeight="1" hidden="1">
      <c r="C480" s="278"/>
      <c r="D480" s="186"/>
      <c r="E480" s="186"/>
      <c r="F480" s="186"/>
      <c r="G480" s="186"/>
      <c r="H480" s="186"/>
      <c r="I480" s="186"/>
      <c r="J480" s="186"/>
      <c r="K480" s="186"/>
      <c r="L480" s="186"/>
      <c r="M480" s="186"/>
      <c r="N480" s="186"/>
      <c r="O480" s="186"/>
      <c r="P480" s="186"/>
      <c r="Q480" s="186"/>
      <c r="R480" s="186"/>
      <c r="S480" s="186"/>
      <c r="T480" s="186"/>
      <c r="W480" s="340"/>
      <c r="X480" s="340"/>
      <c r="Y480" s="340"/>
      <c r="Z480" s="340"/>
      <c r="AA480" s="340"/>
      <c r="AB480" s="340"/>
      <c r="AC480" s="199"/>
      <c r="AD480" s="145"/>
      <c r="AE480" s="145"/>
      <c r="AF480" s="145"/>
      <c r="AG480" s="145"/>
      <c r="AH480" s="145"/>
      <c r="AI480" s="145"/>
      <c r="AM480" s="186"/>
      <c r="AN480" s="186"/>
      <c r="AO480" s="186"/>
      <c r="AP480" s="186"/>
      <c r="AQ480" s="186"/>
      <c r="AR480" s="186"/>
      <c r="AS480" s="186"/>
      <c r="AT480" s="186"/>
      <c r="AU480" s="186"/>
      <c r="AV480" s="186"/>
      <c r="AW480" s="186"/>
      <c r="AX480" s="186"/>
      <c r="AY480" s="186"/>
      <c r="AZ480" s="186"/>
      <c r="BA480" s="186"/>
      <c r="BB480" s="186"/>
      <c r="BC480" s="186"/>
      <c r="BD480" s="186"/>
      <c r="BG480" s="205"/>
      <c r="BH480" s="205"/>
      <c r="BI480" s="205"/>
      <c r="BJ480" s="205"/>
      <c r="BK480" s="205"/>
      <c r="BL480" s="205"/>
      <c r="BN480" s="205"/>
      <c r="BO480" s="205"/>
      <c r="BP480" s="205"/>
      <c r="BQ480" s="205"/>
      <c r="BR480" s="205"/>
      <c r="BS480" s="205"/>
      <c r="BT480" s="205"/>
    </row>
    <row r="481" spans="3:72" ht="15" customHeight="1" hidden="1">
      <c r="C481" s="214" t="s">
        <v>446</v>
      </c>
      <c r="D481" s="186"/>
      <c r="E481" s="186"/>
      <c r="F481" s="186"/>
      <c r="G481" s="186"/>
      <c r="H481" s="186"/>
      <c r="I481" s="186"/>
      <c r="J481" s="186"/>
      <c r="K481" s="186"/>
      <c r="L481" s="186"/>
      <c r="M481" s="186"/>
      <c r="N481" s="186"/>
      <c r="O481" s="186"/>
      <c r="P481" s="186"/>
      <c r="Q481" s="186"/>
      <c r="R481" s="186"/>
      <c r="S481" s="186"/>
      <c r="T481" s="186"/>
      <c r="W481" s="340"/>
      <c r="X481" s="340"/>
      <c r="Y481" s="340"/>
      <c r="Z481" s="340"/>
      <c r="AA481" s="340"/>
      <c r="AB481" s="340"/>
      <c r="AC481" s="199"/>
      <c r="AD481" s="145"/>
      <c r="AE481" s="145"/>
      <c r="AF481" s="145"/>
      <c r="AG481" s="145"/>
      <c r="AH481" s="145"/>
      <c r="AI481" s="145"/>
      <c r="AM481" s="186"/>
      <c r="AN481" s="186"/>
      <c r="AO481" s="186"/>
      <c r="AP481" s="186"/>
      <c r="AQ481" s="186"/>
      <c r="AR481" s="186"/>
      <c r="AS481" s="186"/>
      <c r="AT481" s="186"/>
      <c r="AU481" s="186"/>
      <c r="AV481" s="186"/>
      <c r="AW481" s="186"/>
      <c r="AX481" s="186"/>
      <c r="AY481" s="186"/>
      <c r="AZ481" s="186"/>
      <c r="BA481" s="186"/>
      <c r="BB481" s="186"/>
      <c r="BC481" s="186"/>
      <c r="BD481" s="186"/>
      <c r="BG481" s="205"/>
      <c r="BH481" s="205"/>
      <c r="BI481" s="205"/>
      <c r="BJ481" s="205"/>
      <c r="BK481" s="205"/>
      <c r="BL481" s="205"/>
      <c r="BN481" s="205"/>
      <c r="BO481" s="205"/>
      <c r="BP481" s="205"/>
      <c r="BQ481" s="205"/>
      <c r="BR481" s="205"/>
      <c r="BS481" s="205"/>
      <c r="BT481" s="205"/>
    </row>
    <row r="482" spans="3:72" ht="15" customHeight="1" hidden="1">
      <c r="C482" s="214" t="s">
        <v>447</v>
      </c>
      <c r="D482" s="186"/>
      <c r="E482" s="186"/>
      <c r="F482" s="186"/>
      <c r="G482" s="186"/>
      <c r="H482" s="186"/>
      <c r="I482" s="186"/>
      <c r="J482" s="186"/>
      <c r="K482" s="186"/>
      <c r="L482" s="186"/>
      <c r="M482" s="186"/>
      <c r="N482" s="186"/>
      <c r="O482" s="186"/>
      <c r="P482" s="186"/>
      <c r="Q482" s="186"/>
      <c r="R482" s="186"/>
      <c r="S482" s="186"/>
      <c r="T482" s="186"/>
      <c r="W482" s="340"/>
      <c r="X482" s="340"/>
      <c r="Y482" s="340"/>
      <c r="Z482" s="340"/>
      <c r="AA482" s="340"/>
      <c r="AB482" s="340"/>
      <c r="AC482" s="199"/>
      <c r="AD482" s="145"/>
      <c r="AE482" s="145"/>
      <c r="AF482" s="145"/>
      <c r="AG482" s="145"/>
      <c r="AH482" s="145"/>
      <c r="AI482" s="145"/>
      <c r="AM482" s="186"/>
      <c r="AN482" s="186"/>
      <c r="AO482" s="186"/>
      <c r="AP482" s="186"/>
      <c r="AQ482" s="186"/>
      <c r="AR482" s="186"/>
      <c r="AS482" s="186"/>
      <c r="AT482" s="186"/>
      <c r="AU482" s="186"/>
      <c r="AV482" s="186"/>
      <c r="AW482" s="186"/>
      <c r="AX482" s="186"/>
      <c r="AY482" s="186"/>
      <c r="AZ482" s="186"/>
      <c r="BA482" s="186"/>
      <c r="BB482" s="186"/>
      <c r="BC482" s="186"/>
      <c r="BD482" s="186"/>
      <c r="BG482" s="205"/>
      <c r="BH482" s="205"/>
      <c r="BI482" s="205"/>
      <c r="BJ482" s="205"/>
      <c r="BK482" s="205"/>
      <c r="BL482" s="205"/>
      <c r="BN482" s="205"/>
      <c r="BO482" s="205"/>
      <c r="BP482" s="205"/>
      <c r="BQ482" s="205"/>
      <c r="BR482" s="205"/>
      <c r="BS482" s="205"/>
      <c r="BT482" s="205"/>
    </row>
    <row r="483" spans="3:72" ht="15" customHeight="1" hidden="1">
      <c r="C483" s="214"/>
      <c r="D483" s="186"/>
      <c r="E483" s="186"/>
      <c r="F483" s="186"/>
      <c r="G483" s="186"/>
      <c r="H483" s="186"/>
      <c r="I483" s="186"/>
      <c r="J483" s="186"/>
      <c r="K483" s="186"/>
      <c r="L483" s="186"/>
      <c r="M483" s="186"/>
      <c r="N483" s="186"/>
      <c r="O483" s="186"/>
      <c r="P483" s="186"/>
      <c r="Q483" s="186"/>
      <c r="R483" s="186"/>
      <c r="S483" s="186"/>
      <c r="T483" s="186"/>
      <c r="W483" s="340"/>
      <c r="X483" s="340"/>
      <c r="Y483" s="340"/>
      <c r="Z483" s="340"/>
      <c r="AA483" s="340"/>
      <c r="AB483" s="340"/>
      <c r="AC483" s="199"/>
      <c r="AD483" s="145"/>
      <c r="AE483" s="145"/>
      <c r="AF483" s="145"/>
      <c r="AG483" s="145"/>
      <c r="AH483" s="145"/>
      <c r="AI483" s="145"/>
      <c r="AM483" s="186"/>
      <c r="AN483" s="186"/>
      <c r="AO483" s="186"/>
      <c r="AP483" s="186"/>
      <c r="AQ483" s="186"/>
      <c r="AR483" s="186"/>
      <c r="AS483" s="186"/>
      <c r="AT483" s="186"/>
      <c r="AU483" s="186"/>
      <c r="AV483" s="186"/>
      <c r="AW483" s="186"/>
      <c r="AX483" s="186"/>
      <c r="AY483" s="186"/>
      <c r="AZ483" s="186"/>
      <c r="BA483" s="186"/>
      <c r="BB483" s="186"/>
      <c r="BC483" s="186"/>
      <c r="BD483" s="186"/>
      <c r="BG483" s="205"/>
      <c r="BH483" s="205"/>
      <c r="BI483" s="205"/>
      <c r="BJ483" s="205"/>
      <c r="BK483" s="205"/>
      <c r="BL483" s="205"/>
      <c r="BN483" s="205"/>
      <c r="BO483" s="205"/>
      <c r="BP483" s="205"/>
      <c r="BQ483" s="205"/>
      <c r="BR483" s="205"/>
      <c r="BS483" s="205"/>
      <c r="BT483" s="205"/>
    </row>
    <row r="484" spans="1:72" ht="15" customHeight="1" hidden="1">
      <c r="A484" s="186">
        <v>38</v>
      </c>
      <c r="B484" s="186" t="s">
        <v>747</v>
      </c>
      <c r="C484" s="207" t="s">
        <v>448</v>
      </c>
      <c r="D484" s="186"/>
      <c r="E484" s="186"/>
      <c r="F484" s="186"/>
      <c r="G484" s="186"/>
      <c r="H484" s="186"/>
      <c r="I484" s="186"/>
      <c r="J484" s="186"/>
      <c r="K484" s="186"/>
      <c r="L484" s="186"/>
      <c r="M484" s="186"/>
      <c r="N484" s="186"/>
      <c r="O484" s="186"/>
      <c r="P484" s="186"/>
      <c r="Q484" s="186"/>
      <c r="R484" s="186"/>
      <c r="S484" s="186"/>
      <c r="T484" s="186"/>
      <c r="W484" s="340"/>
      <c r="X484" s="340"/>
      <c r="Y484" s="340"/>
      <c r="Z484" s="340"/>
      <c r="AA484" s="340"/>
      <c r="AB484" s="340"/>
      <c r="AC484" s="199"/>
      <c r="AD484" s="145"/>
      <c r="AE484" s="145"/>
      <c r="AF484" s="145"/>
      <c r="AG484" s="145"/>
      <c r="AH484" s="145"/>
      <c r="AI484" s="145"/>
      <c r="AM484" s="186"/>
      <c r="AN484" s="186"/>
      <c r="AO484" s="186"/>
      <c r="AP484" s="186"/>
      <c r="AQ484" s="186"/>
      <c r="AR484" s="186"/>
      <c r="AS484" s="186"/>
      <c r="AT484" s="186"/>
      <c r="AU484" s="186"/>
      <c r="AV484" s="186"/>
      <c r="AW484" s="186"/>
      <c r="AX484" s="186"/>
      <c r="AY484" s="186"/>
      <c r="AZ484" s="186"/>
      <c r="BA484" s="186"/>
      <c r="BB484" s="186"/>
      <c r="BC484" s="186"/>
      <c r="BD484" s="186"/>
      <c r="BG484" s="205"/>
      <c r="BH484" s="205"/>
      <c r="BI484" s="205"/>
      <c r="BJ484" s="205"/>
      <c r="BK484" s="205"/>
      <c r="BL484" s="205"/>
      <c r="BN484" s="205"/>
      <c r="BO484" s="205"/>
      <c r="BP484" s="205"/>
      <c r="BQ484" s="205"/>
      <c r="BR484" s="205"/>
      <c r="BS484" s="205"/>
      <c r="BT484" s="205"/>
    </row>
    <row r="485" spans="3:72" ht="15" customHeight="1" hidden="1">
      <c r="C485" s="214"/>
      <c r="D485" s="186"/>
      <c r="E485" s="186"/>
      <c r="F485" s="186"/>
      <c r="G485" s="186"/>
      <c r="H485" s="186"/>
      <c r="I485" s="186"/>
      <c r="J485" s="186"/>
      <c r="K485" s="186"/>
      <c r="L485" s="186"/>
      <c r="M485" s="186"/>
      <c r="N485" s="186"/>
      <c r="O485" s="186"/>
      <c r="P485" s="186"/>
      <c r="Q485" s="186"/>
      <c r="R485" s="186"/>
      <c r="S485" s="186"/>
      <c r="T485" s="186"/>
      <c r="W485" s="340"/>
      <c r="X485" s="340"/>
      <c r="Y485" s="340"/>
      <c r="Z485" s="340"/>
      <c r="AA485" s="340"/>
      <c r="AB485" s="340"/>
      <c r="AC485" s="199"/>
      <c r="AD485" s="145"/>
      <c r="AE485" s="145"/>
      <c r="AF485" s="145"/>
      <c r="AG485" s="145"/>
      <c r="AH485" s="145"/>
      <c r="AI485" s="145"/>
      <c r="AM485" s="186"/>
      <c r="AN485" s="186"/>
      <c r="AO485" s="186"/>
      <c r="AP485" s="186"/>
      <c r="AQ485" s="186"/>
      <c r="AR485" s="186"/>
      <c r="AS485" s="186"/>
      <c r="AT485" s="186"/>
      <c r="AU485" s="186"/>
      <c r="AV485" s="186"/>
      <c r="AW485" s="186"/>
      <c r="AX485" s="186"/>
      <c r="AY485" s="186"/>
      <c r="AZ485" s="186"/>
      <c r="BA485" s="186"/>
      <c r="BB485" s="186"/>
      <c r="BC485" s="186"/>
      <c r="BD485" s="186"/>
      <c r="BG485" s="205"/>
      <c r="BH485" s="205"/>
      <c r="BI485" s="205"/>
      <c r="BJ485" s="205"/>
      <c r="BK485" s="205"/>
      <c r="BL485" s="205"/>
      <c r="BN485" s="205"/>
      <c r="BO485" s="205"/>
      <c r="BP485" s="205"/>
      <c r="BQ485" s="205"/>
      <c r="BR485" s="205"/>
      <c r="BS485" s="205"/>
      <c r="BT485" s="205"/>
    </row>
    <row r="486" spans="3:72" ht="15" customHeight="1" hidden="1">
      <c r="C486" s="33" t="s">
        <v>449</v>
      </c>
      <c r="D486" s="186"/>
      <c r="E486" s="186"/>
      <c r="F486" s="186"/>
      <c r="G486" s="186"/>
      <c r="H486" s="186"/>
      <c r="I486" s="186"/>
      <c r="J486" s="186"/>
      <c r="K486" s="186"/>
      <c r="L486" s="186"/>
      <c r="M486" s="186"/>
      <c r="N486" s="186"/>
      <c r="O486" s="186"/>
      <c r="P486" s="186"/>
      <c r="Q486" s="186"/>
      <c r="R486" s="186"/>
      <c r="S486" s="186"/>
      <c r="T486" s="186"/>
      <c r="W486" s="340"/>
      <c r="X486" s="340"/>
      <c r="Y486" s="340"/>
      <c r="Z486" s="340"/>
      <c r="AA486" s="340"/>
      <c r="AB486" s="340"/>
      <c r="AC486" s="199"/>
      <c r="AD486" s="145"/>
      <c r="AE486" s="145"/>
      <c r="AF486" s="145"/>
      <c r="AG486" s="145"/>
      <c r="AH486" s="145"/>
      <c r="AI486" s="145"/>
      <c r="AM486" s="186"/>
      <c r="AN486" s="186"/>
      <c r="AO486" s="186"/>
      <c r="AP486" s="186"/>
      <c r="AQ486" s="186"/>
      <c r="AR486" s="186"/>
      <c r="AS486" s="186"/>
      <c r="AT486" s="186"/>
      <c r="AU486" s="186"/>
      <c r="AV486" s="186"/>
      <c r="AW486" s="186"/>
      <c r="AX486" s="186"/>
      <c r="AY486" s="186"/>
      <c r="AZ486" s="186"/>
      <c r="BA486" s="186"/>
      <c r="BB486" s="186"/>
      <c r="BC486" s="186"/>
      <c r="BD486" s="186"/>
      <c r="BG486" s="205"/>
      <c r="BH486" s="205"/>
      <c r="BI486" s="205"/>
      <c r="BJ486" s="205"/>
      <c r="BK486" s="205"/>
      <c r="BL486" s="205"/>
      <c r="BN486" s="205"/>
      <c r="BO486" s="205"/>
      <c r="BP486" s="205"/>
      <c r="BQ486" s="205"/>
      <c r="BR486" s="205"/>
      <c r="BS486" s="205"/>
      <c r="BT486" s="205"/>
    </row>
    <row r="487" spans="3:72" ht="15" customHeight="1" hidden="1">
      <c r="C487" s="33" t="s">
        <v>450</v>
      </c>
      <c r="D487" s="186"/>
      <c r="E487" s="186"/>
      <c r="F487" s="186"/>
      <c r="G487" s="186"/>
      <c r="H487" s="186"/>
      <c r="I487" s="186"/>
      <c r="J487" s="186"/>
      <c r="K487" s="186"/>
      <c r="L487" s="186"/>
      <c r="M487" s="186"/>
      <c r="N487" s="186"/>
      <c r="O487" s="186"/>
      <c r="P487" s="186"/>
      <c r="Q487" s="186"/>
      <c r="R487" s="186"/>
      <c r="S487" s="186"/>
      <c r="T487" s="186"/>
      <c r="W487" s="340"/>
      <c r="X487" s="340"/>
      <c r="Y487" s="340"/>
      <c r="Z487" s="340"/>
      <c r="AA487" s="340"/>
      <c r="AB487" s="340"/>
      <c r="AC487" s="199"/>
      <c r="AD487" s="145"/>
      <c r="AE487" s="145"/>
      <c r="AF487" s="145"/>
      <c r="AG487" s="145"/>
      <c r="AH487" s="145"/>
      <c r="AI487" s="145"/>
      <c r="AM487" s="186"/>
      <c r="AN487" s="186"/>
      <c r="AO487" s="186"/>
      <c r="AP487" s="186"/>
      <c r="AQ487" s="186"/>
      <c r="AR487" s="186"/>
      <c r="AS487" s="186"/>
      <c r="AT487" s="186"/>
      <c r="AU487" s="186"/>
      <c r="AV487" s="186"/>
      <c r="AW487" s="186"/>
      <c r="AX487" s="186"/>
      <c r="AY487" s="186"/>
      <c r="AZ487" s="186"/>
      <c r="BA487" s="186"/>
      <c r="BB487" s="186"/>
      <c r="BC487" s="186"/>
      <c r="BD487" s="186"/>
      <c r="BG487" s="205"/>
      <c r="BH487" s="205"/>
      <c r="BI487" s="205"/>
      <c r="BJ487" s="205"/>
      <c r="BK487" s="205"/>
      <c r="BL487" s="205"/>
      <c r="BN487" s="205"/>
      <c r="BO487" s="205"/>
      <c r="BP487" s="205"/>
      <c r="BQ487" s="205"/>
      <c r="BR487" s="205"/>
      <c r="BS487" s="205"/>
      <c r="BT487" s="205"/>
    </row>
    <row r="488" spans="3:72" ht="15" customHeight="1" hidden="1">
      <c r="C488" s="33"/>
      <c r="D488" s="186"/>
      <c r="E488" s="186"/>
      <c r="F488" s="186"/>
      <c r="G488" s="186"/>
      <c r="H488" s="186"/>
      <c r="I488" s="186"/>
      <c r="J488" s="186"/>
      <c r="K488" s="186"/>
      <c r="L488" s="186"/>
      <c r="M488" s="186"/>
      <c r="N488" s="186"/>
      <c r="O488" s="186"/>
      <c r="P488" s="186"/>
      <c r="Q488" s="186"/>
      <c r="R488" s="186"/>
      <c r="S488" s="186"/>
      <c r="T488" s="186"/>
      <c r="W488" s="340"/>
      <c r="X488" s="340"/>
      <c r="Y488" s="340"/>
      <c r="Z488" s="340"/>
      <c r="AA488" s="340"/>
      <c r="AB488" s="340"/>
      <c r="AC488" s="199"/>
      <c r="AD488" s="145"/>
      <c r="AE488" s="145"/>
      <c r="AF488" s="145"/>
      <c r="AG488" s="145"/>
      <c r="AH488" s="145"/>
      <c r="AI488" s="145"/>
      <c r="AM488" s="186"/>
      <c r="AN488" s="186"/>
      <c r="AO488" s="186"/>
      <c r="AP488" s="186"/>
      <c r="AQ488" s="186"/>
      <c r="AR488" s="186"/>
      <c r="AS488" s="186"/>
      <c r="AT488" s="186"/>
      <c r="AU488" s="186"/>
      <c r="AV488" s="186"/>
      <c r="AW488" s="186"/>
      <c r="AX488" s="186"/>
      <c r="AY488" s="186"/>
      <c r="AZ488" s="186"/>
      <c r="BA488" s="186"/>
      <c r="BB488" s="186"/>
      <c r="BC488" s="186"/>
      <c r="BD488" s="186"/>
      <c r="BG488" s="205"/>
      <c r="BH488" s="205"/>
      <c r="BI488" s="205"/>
      <c r="BJ488" s="205"/>
      <c r="BK488" s="205"/>
      <c r="BL488" s="205"/>
      <c r="BN488" s="205"/>
      <c r="BO488" s="205"/>
      <c r="BP488" s="205"/>
      <c r="BQ488" s="205"/>
      <c r="BR488" s="205"/>
      <c r="BS488" s="205"/>
      <c r="BT488" s="205"/>
    </row>
    <row r="489" spans="3:72" ht="15" customHeight="1" hidden="1">
      <c r="C489" s="33" t="s">
        <v>451</v>
      </c>
      <c r="D489" s="186"/>
      <c r="E489" s="186"/>
      <c r="F489" s="186"/>
      <c r="G489" s="186"/>
      <c r="H489" s="186"/>
      <c r="I489" s="186"/>
      <c r="J489" s="186"/>
      <c r="K489" s="186"/>
      <c r="L489" s="186"/>
      <c r="M489" s="186"/>
      <c r="N489" s="186"/>
      <c r="O489" s="186"/>
      <c r="P489" s="186"/>
      <c r="Q489" s="186"/>
      <c r="R489" s="186"/>
      <c r="S489" s="186"/>
      <c r="T489" s="186"/>
      <c r="W489" s="340"/>
      <c r="X489" s="340"/>
      <c r="Y489" s="340"/>
      <c r="Z489" s="340"/>
      <c r="AA489" s="340"/>
      <c r="AB489" s="340"/>
      <c r="AC489" s="199"/>
      <c r="AD489" s="145"/>
      <c r="AE489" s="145"/>
      <c r="AF489" s="145"/>
      <c r="AG489" s="145"/>
      <c r="AH489" s="145"/>
      <c r="AI489" s="145"/>
      <c r="AM489" s="186"/>
      <c r="AN489" s="186"/>
      <c r="AO489" s="186"/>
      <c r="AP489" s="186"/>
      <c r="AQ489" s="186"/>
      <c r="AR489" s="186"/>
      <c r="AS489" s="186"/>
      <c r="AT489" s="186"/>
      <c r="AU489" s="186"/>
      <c r="AV489" s="186"/>
      <c r="AW489" s="186"/>
      <c r="AX489" s="186"/>
      <c r="AY489" s="186"/>
      <c r="AZ489" s="186"/>
      <c r="BA489" s="186"/>
      <c r="BB489" s="186"/>
      <c r="BC489" s="186"/>
      <c r="BD489" s="186"/>
      <c r="BG489" s="205"/>
      <c r="BH489" s="205"/>
      <c r="BI489" s="205"/>
      <c r="BJ489" s="205"/>
      <c r="BK489" s="205"/>
      <c r="BL489" s="205"/>
      <c r="BN489" s="205"/>
      <c r="BO489" s="205"/>
      <c r="BP489" s="205"/>
      <c r="BQ489" s="205"/>
      <c r="BR489" s="205"/>
      <c r="BS489" s="205"/>
      <c r="BT489" s="205"/>
    </row>
    <row r="490" spans="3:72" ht="15" customHeight="1" hidden="1">
      <c r="C490" s="33" t="s">
        <v>452</v>
      </c>
      <c r="D490" s="186"/>
      <c r="E490" s="186"/>
      <c r="F490" s="186"/>
      <c r="G490" s="186"/>
      <c r="H490" s="186"/>
      <c r="I490" s="186"/>
      <c r="J490" s="186"/>
      <c r="K490" s="186"/>
      <c r="L490" s="186"/>
      <c r="M490" s="186"/>
      <c r="N490" s="186"/>
      <c r="O490" s="186"/>
      <c r="P490" s="186"/>
      <c r="Q490" s="186"/>
      <c r="R490" s="186"/>
      <c r="S490" s="186"/>
      <c r="T490" s="186"/>
      <c r="W490" s="340"/>
      <c r="X490" s="340"/>
      <c r="Y490" s="340"/>
      <c r="Z490" s="340"/>
      <c r="AA490" s="340"/>
      <c r="AB490" s="340"/>
      <c r="AC490" s="199"/>
      <c r="AD490" s="145"/>
      <c r="AE490" s="145"/>
      <c r="AF490" s="145"/>
      <c r="AG490" s="145"/>
      <c r="AH490" s="145"/>
      <c r="AI490" s="145"/>
      <c r="AM490" s="186"/>
      <c r="AN490" s="186"/>
      <c r="AO490" s="186"/>
      <c r="AP490" s="186"/>
      <c r="AQ490" s="186"/>
      <c r="AR490" s="186"/>
      <c r="AS490" s="186"/>
      <c r="AT490" s="186"/>
      <c r="AU490" s="186"/>
      <c r="AV490" s="186"/>
      <c r="AW490" s="186"/>
      <c r="AX490" s="186"/>
      <c r="AY490" s="186"/>
      <c r="AZ490" s="186"/>
      <c r="BA490" s="186"/>
      <c r="BB490" s="186"/>
      <c r="BC490" s="186"/>
      <c r="BD490" s="186"/>
      <c r="BG490" s="205"/>
      <c r="BH490" s="205"/>
      <c r="BI490" s="205"/>
      <c r="BJ490" s="205"/>
      <c r="BK490" s="205"/>
      <c r="BL490" s="205"/>
      <c r="BN490" s="205"/>
      <c r="BO490" s="205"/>
      <c r="BP490" s="205"/>
      <c r="BQ490" s="205"/>
      <c r="BR490" s="205"/>
      <c r="BS490" s="205"/>
      <c r="BT490" s="205"/>
    </row>
    <row r="491" spans="3:72" ht="15" customHeight="1" hidden="1">
      <c r="C491" s="33"/>
      <c r="D491" s="186"/>
      <c r="E491" s="186"/>
      <c r="F491" s="186"/>
      <c r="G491" s="186"/>
      <c r="H491" s="186"/>
      <c r="I491" s="186"/>
      <c r="J491" s="186"/>
      <c r="K491" s="186"/>
      <c r="L491" s="186"/>
      <c r="M491" s="186"/>
      <c r="N491" s="186"/>
      <c r="O491" s="186"/>
      <c r="P491" s="186"/>
      <c r="Q491" s="186"/>
      <c r="R491" s="186"/>
      <c r="S491" s="186"/>
      <c r="T491" s="186"/>
      <c r="W491" s="340"/>
      <c r="X491" s="340"/>
      <c r="Y491" s="340"/>
      <c r="Z491" s="340"/>
      <c r="AA491" s="340"/>
      <c r="AB491" s="340"/>
      <c r="AC491" s="199"/>
      <c r="AD491" s="145"/>
      <c r="AE491" s="145"/>
      <c r="AF491" s="145"/>
      <c r="AG491" s="145"/>
      <c r="AH491" s="145"/>
      <c r="AI491" s="145"/>
      <c r="AM491" s="186"/>
      <c r="AN491" s="186"/>
      <c r="AO491" s="186"/>
      <c r="AP491" s="186"/>
      <c r="AQ491" s="186"/>
      <c r="AR491" s="186"/>
      <c r="AS491" s="186"/>
      <c r="AT491" s="186"/>
      <c r="AU491" s="186"/>
      <c r="AV491" s="186"/>
      <c r="AW491" s="186"/>
      <c r="AX491" s="186"/>
      <c r="AY491" s="186"/>
      <c r="AZ491" s="186"/>
      <c r="BA491" s="186"/>
      <c r="BB491" s="186"/>
      <c r="BC491" s="186"/>
      <c r="BD491" s="186"/>
      <c r="BG491" s="205"/>
      <c r="BH491" s="205"/>
      <c r="BI491" s="205"/>
      <c r="BJ491" s="205"/>
      <c r="BK491" s="205"/>
      <c r="BL491" s="205"/>
      <c r="BN491" s="205"/>
      <c r="BO491" s="205"/>
      <c r="BP491" s="205"/>
      <c r="BQ491" s="205"/>
      <c r="BR491" s="205"/>
      <c r="BS491" s="205"/>
      <c r="BT491" s="205"/>
    </row>
    <row r="492" spans="3:72" ht="15" customHeight="1" hidden="1">
      <c r="C492" s="214" t="s">
        <v>453</v>
      </c>
      <c r="D492" s="186"/>
      <c r="E492" s="186"/>
      <c r="F492" s="186"/>
      <c r="G492" s="186"/>
      <c r="H492" s="186"/>
      <c r="I492" s="186"/>
      <c r="J492" s="186"/>
      <c r="K492" s="186"/>
      <c r="L492" s="186"/>
      <c r="M492" s="186"/>
      <c r="N492" s="186"/>
      <c r="O492" s="186"/>
      <c r="P492" s="186"/>
      <c r="Q492" s="186"/>
      <c r="R492" s="186"/>
      <c r="S492" s="186"/>
      <c r="T492" s="186"/>
      <c r="W492" s="340"/>
      <c r="X492" s="340"/>
      <c r="Y492" s="340"/>
      <c r="Z492" s="340"/>
      <c r="AA492" s="340"/>
      <c r="AB492" s="340"/>
      <c r="AC492" s="199"/>
      <c r="AD492" s="145"/>
      <c r="AE492" s="145"/>
      <c r="AF492" s="145"/>
      <c r="AG492" s="145"/>
      <c r="AH492" s="145"/>
      <c r="AI492" s="145"/>
      <c r="AM492" s="186"/>
      <c r="AN492" s="186"/>
      <c r="AO492" s="186"/>
      <c r="AP492" s="186"/>
      <c r="AQ492" s="186"/>
      <c r="AR492" s="186"/>
      <c r="AS492" s="186"/>
      <c r="AT492" s="186"/>
      <c r="AU492" s="186"/>
      <c r="AV492" s="186"/>
      <c r="AW492" s="186"/>
      <c r="AX492" s="186"/>
      <c r="AY492" s="186"/>
      <c r="AZ492" s="186"/>
      <c r="BA492" s="186"/>
      <c r="BB492" s="186"/>
      <c r="BC492" s="186"/>
      <c r="BD492" s="186"/>
      <c r="BG492" s="205"/>
      <c r="BH492" s="205"/>
      <c r="BI492" s="205"/>
      <c r="BJ492" s="205"/>
      <c r="BK492" s="205"/>
      <c r="BL492" s="205"/>
      <c r="BN492" s="205"/>
      <c r="BO492" s="205"/>
      <c r="BP492" s="205"/>
      <c r="BQ492" s="205"/>
      <c r="BR492" s="205"/>
      <c r="BS492" s="205"/>
      <c r="BT492" s="205"/>
    </row>
    <row r="493" spans="3:72" ht="15" customHeight="1" hidden="1">
      <c r="C493" s="33"/>
      <c r="D493" s="186"/>
      <c r="E493" s="186"/>
      <c r="F493" s="186"/>
      <c r="G493" s="186"/>
      <c r="H493" s="186"/>
      <c r="I493" s="186"/>
      <c r="J493" s="186"/>
      <c r="K493" s="186"/>
      <c r="L493" s="186"/>
      <c r="M493" s="186"/>
      <c r="N493" s="186"/>
      <c r="O493" s="186"/>
      <c r="P493" s="186"/>
      <c r="Q493" s="186"/>
      <c r="R493" s="186"/>
      <c r="S493" s="186"/>
      <c r="T493" s="186"/>
      <c r="W493" s="340"/>
      <c r="X493" s="340"/>
      <c r="Y493" s="340"/>
      <c r="Z493" s="340"/>
      <c r="AA493" s="340"/>
      <c r="AB493" s="340"/>
      <c r="AC493" s="199"/>
      <c r="AD493" s="145"/>
      <c r="AE493" s="145"/>
      <c r="AF493" s="145"/>
      <c r="AG493" s="145"/>
      <c r="AH493" s="145"/>
      <c r="AI493" s="145"/>
      <c r="AM493" s="186"/>
      <c r="AN493" s="186"/>
      <c r="AO493" s="186"/>
      <c r="AP493" s="186"/>
      <c r="AQ493" s="186"/>
      <c r="AR493" s="186"/>
      <c r="AS493" s="186"/>
      <c r="AT493" s="186"/>
      <c r="AU493" s="186"/>
      <c r="AV493" s="186"/>
      <c r="AW493" s="186"/>
      <c r="AX493" s="186"/>
      <c r="AY493" s="186"/>
      <c r="AZ493" s="186"/>
      <c r="BA493" s="186"/>
      <c r="BB493" s="186"/>
      <c r="BC493" s="186"/>
      <c r="BD493" s="186"/>
      <c r="BG493" s="205"/>
      <c r="BH493" s="205"/>
      <c r="BI493" s="205"/>
      <c r="BJ493" s="205"/>
      <c r="BK493" s="205"/>
      <c r="BL493" s="205"/>
      <c r="BN493" s="205"/>
      <c r="BO493" s="205"/>
      <c r="BP493" s="205"/>
      <c r="BQ493" s="205"/>
      <c r="BR493" s="205"/>
      <c r="BS493" s="205"/>
      <c r="BT493" s="205"/>
    </row>
    <row r="494" spans="3:72" ht="15" customHeight="1" hidden="1">
      <c r="C494" s="214" t="s">
        <v>454</v>
      </c>
      <c r="D494" s="186"/>
      <c r="E494" s="186"/>
      <c r="F494" s="186"/>
      <c r="G494" s="186"/>
      <c r="H494" s="186"/>
      <c r="I494" s="186"/>
      <c r="J494" s="186"/>
      <c r="K494" s="186"/>
      <c r="L494" s="186"/>
      <c r="M494" s="186"/>
      <c r="N494" s="186"/>
      <c r="O494" s="186"/>
      <c r="P494" s="186"/>
      <c r="Q494" s="186"/>
      <c r="R494" s="186"/>
      <c r="S494" s="186"/>
      <c r="T494" s="186"/>
      <c r="W494" s="340"/>
      <c r="X494" s="340"/>
      <c r="Y494" s="340"/>
      <c r="Z494" s="340"/>
      <c r="AA494" s="340"/>
      <c r="AB494" s="340"/>
      <c r="AC494" s="199"/>
      <c r="AD494" s="145"/>
      <c r="AE494" s="145"/>
      <c r="AF494" s="145"/>
      <c r="AG494" s="145"/>
      <c r="AH494" s="145"/>
      <c r="AI494" s="145"/>
      <c r="AM494" s="186"/>
      <c r="AN494" s="186"/>
      <c r="AO494" s="186"/>
      <c r="AP494" s="186"/>
      <c r="AQ494" s="186"/>
      <c r="AR494" s="186"/>
      <c r="AS494" s="186"/>
      <c r="AT494" s="186"/>
      <c r="AU494" s="186"/>
      <c r="AV494" s="186"/>
      <c r="AW494" s="186"/>
      <c r="AX494" s="186"/>
      <c r="AY494" s="186"/>
      <c r="AZ494" s="186"/>
      <c r="BA494" s="186"/>
      <c r="BB494" s="186"/>
      <c r="BC494" s="186"/>
      <c r="BD494" s="186"/>
      <c r="BG494" s="205"/>
      <c r="BH494" s="205"/>
      <c r="BI494" s="205"/>
      <c r="BJ494" s="205"/>
      <c r="BK494" s="205"/>
      <c r="BL494" s="205"/>
      <c r="BN494" s="205"/>
      <c r="BO494" s="205"/>
      <c r="BP494" s="205"/>
      <c r="BQ494" s="205"/>
      <c r="BR494" s="205"/>
      <c r="BS494" s="205"/>
      <c r="BT494" s="205"/>
    </row>
    <row r="495" spans="3:72" ht="15" customHeight="1" hidden="1">
      <c r="C495" s="214" t="s">
        <v>455</v>
      </c>
      <c r="D495" s="186"/>
      <c r="E495" s="186"/>
      <c r="F495" s="186"/>
      <c r="G495" s="186"/>
      <c r="H495" s="186"/>
      <c r="I495" s="186"/>
      <c r="J495" s="186"/>
      <c r="K495" s="186"/>
      <c r="L495" s="186"/>
      <c r="M495" s="186"/>
      <c r="N495" s="186"/>
      <c r="O495" s="186"/>
      <c r="P495" s="186"/>
      <c r="Q495" s="186"/>
      <c r="R495" s="186"/>
      <c r="S495" s="186"/>
      <c r="T495" s="186"/>
      <c r="W495" s="340"/>
      <c r="X495" s="340"/>
      <c r="Y495" s="340"/>
      <c r="Z495" s="340"/>
      <c r="AA495" s="340"/>
      <c r="AB495" s="340"/>
      <c r="AC495" s="199"/>
      <c r="AD495" s="145"/>
      <c r="AE495" s="145"/>
      <c r="AF495" s="145"/>
      <c r="AG495" s="145"/>
      <c r="AH495" s="145"/>
      <c r="AI495" s="145"/>
      <c r="AM495" s="186"/>
      <c r="AN495" s="186"/>
      <c r="AO495" s="186"/>
      <c r="AP495" s="186"/>
      <c r="AQ495" s="186"/>
      <c r="AR495" s="186"/>
      <c r="AS495" s="186"/>
      <c r="AT495" s="186"/>
      <c r="AU495" s="186"/>
      <c r="AV495" s="186"/>
      <c r="AW495" s="186"/>
      <c r="AX495" s="186"/>
      <c r="AY495" s="186"/>
      <c r="AZ495" s="186"/>
      <c r="BA495" s="186"/>
      <c r="BB495" s="186"/>
      <c r="BC495" s="186"/>
      <c r="BD495" s="186"/>
      <c r="BG495" s="205"/>
      <c r="BH495" s="205"/>
      <c r="BI495" s="205"/>
      <c r="BJ495" s="205"/>
      <c r="BK495" s="205"/>
      <c r="BL495" s="205"/>
      <c r="BN495" s="205"/>
      <c r="BO495" s="205"/>
      <c r="BP495" s="205"/>
      <c r="BQ495" s="205"/>
      <c r="BR495" s="205"/>
      <c r="BS495" s="205"/>
      <c r="BT495" s="205"/>
    </row>
    <row r="496" spans="3:72" ht="15" customHeight="1" hidden="1">
      <c r="C496" s="33"/>
      <c r="D496" s="186"/>
      <c r="E496" s="186"/>
      <c r="F496" s="186"/>
      <c r="G496" s="186"/>
      <c r="H496" s="186"/>
      <c r="I496" s="186"/>
      <c r="J496" s="186"/>
      <c r="K496" s="186"/>
      <c r="L496" s="186"/>
      <c r="M496" s="186"/>
      <c r="N496" s="186"/>
      <c r="O496" s="186"/>
      <c r="P496" s="186"/>
      <c r="Q496" s="186"/>
      <c r="R496" s="186"/>
      <c r="S496" s="186"/>
      <c r="T496" s="186"/>
      <c r="W496" s="340"/>
      <c r="X496" s="340"/>
      <c r="Y496" s="340"/>
      <c r="Z496" s="340"/>
      <c r="AA496" s="340"/>
      <c r="AB496" s="340"/>
      <c r="AC496" s="199"/>
      <c r="AD496" s="145"/>
      <c r="AE496" s="145"/>
      <c r="AF496" s="145"/>
      <c r="AG496" s="145"/>
      <c r="AH496" s="145"/>
      <c r="AI496" s="145"/>
      <c r="AM496" s="186"/>
      <c r="AN496" s="186"/>
      <c r="AO496" s="186"/>
      <c r="AP496" s="186"/>
      <c r="AQ496" s="186"/>
      <c r="AR496" s="186"/>
      <c r="AS496" s="186"/>
      <c r="AT496" s="186"/>
      <c r="AU496" s="186"/>
      <c r="AV496" s="186"/>
      <c r="AW496" s="186"/>
      <c r="AX496" s="186"/>
      <c r="AY496" s="186"/>
      <c r="AZ496" s="186"/>
      <c r="BA496" s="186"/>
      <c r="BB496" s="186"/>
      <c r="BC496" s="186"/>
      <c r="BD496" s="186"/>
      <c r="BG496" s="205"/>
      <c r="BH496" s="205"/>
      <c r="BI496" s="205"/>
      <c r="BJ496" s="205"/>
      <c r="BK496" s="205"/>
      <c r="BL496" s="205"/>
      <c r="BN496" s="205"/>
      <c r="BO496" s="205"/>
      <c r="BP496" s="205"/>
      <c r="BQ496" s="205"/>
      <c r="BR496" s="205"/>
      <c r="BS496" s="205"/>
      <c r="BT496" s="205"/>
    </row>
    <row r="497" spans="3:72" ht="15" customHeight="1" hidden="1">
      <c r="C497" s="214" t="s">
        <v>456</v>
      </c>
      <c r="D497" s="186"/>
      <c r="E497" s="186"/>
      <c r="F497" s="186"/>
      <c r="G497" s="186"/>
      <c r="H497" s="186"/>
      <c r="I497" s="186"/>
      <c r="J497" s="186"/>
      <c r="K497" s="186"/>
      <c r="L497" s="186"/>
      <c r="M497" s="186"/>
      <c r="N497" s="186"/>
      <c r="O497" s="186"/>
      <c r="P497" s="186"/>
      <c r="Q497" s="186"/>
      <c r="R497" s="186"/>
      <c r="S497" s="186"/>
      <c r="T497" s="186"/>
      <c r="W497" s="340"/>
      <c r="X497" s="340"/>
      <c r="Y497" s="340"/>
      <c r="Z497" s="340"/>
      <c r="AA497" s="340"/>
      <c r="AB497" s="340"/>
      <c r="AC497" s="199"/>
      <c r="AD497" s="145"/>
      <c r="AE497" s="145"/>
      <c r="AF497" s="145"/>
      <c r="AG497" s="145"/>
      <c r="AH497" s="145"/>
      <c r="AI497" s="145"/>
      <c r="AM497" s="186"/>
      <c r="AN497" s="186"/>
      <c r="AO497" s="186"/>
      <c r="AP497" s="186"/>
      <c r="AQ497" s="186"/>
      <c r="AR497" s="186"/>
      <c r="AS497" s="186"/>
      <c r="AT497" s="186"/>
      <c r="AU497" s="186"/>
      <c r="AV497" s="186"/>
      <c r="AW497" s="186"/>
      <c r="AX497" s="186"/>
      <c r="AY497" s="186"/>
      <c r="AZ497" s="186"/>
      <c r="BA497" s="186"/>
      <c r="BB497" s="186"/>
      <c r="BC497" s="186"/>
      <c r="BD497" s="186"/>
      <c r="BG497" s="205"/>
      <c r="BH497" s="205"/>
      <c r="BI497" s="205"/>
      <c r="BJ497" s="205"/>
      <c r="BK497" s="205"/>
      <c r="BL497" s="205"/>
      <c r="BN497" s="205"/>
      <c r="BO497" s="205"/>
      <c r="BP497" s="205"/>
      <c r="BQ497" s="205"/>
      <c r="BR497" s="205"/>
      <c r="BS497" s="205"/>
      <c r="BT497" s="205"/>
    </row>
    <row r="498" spans="3:72" ht="15" customHeight="1" hidden="1">
      <c r="C498" s="214" t="s">
        <v>457</v>
      </c>
      <c r="D498" s="186"/>
      <c r="E498" s="186"/>
      <c r="F498" s="186"/>
      <c r="G498" s="186"/>
      <c r="H498" s="186"/>
      <c r="I498" s="186"/>
      <c r="J498" s="186"/>
      <c r="K498" s="186"/>
      <c r="L498" s="186"/>
      <c r="M498" s="186"/>
      <c r="N498" s="186"/>
      <c r="O498" s="186"/>
      <c r="P498" s="186"/>
      <c r="Q498" s="186"/>
      <c r="R498" s="186"/>
      <c r="S498" s="186"/>
      <c r="T498" s="186"/>
      <c r="W498" s="340"/>
      <c r="X498" s="340"/>
      <c r="Y498" s="340"/>
      <c r="Z498" s="340"/>
      <c r="AA498" s="340"/>
      <c r="AB498" s="340"/>
      <c r="AC498" s="199"/>
      <c r="AD498" s="145"/>
      <c r="AE498" s="145"/>
      <c r="AF498" s="145"/>
      <c r="AG498" s="145"/>
      <c r="AH498" s="145"/>
      <c r="AI498" s="145"/>
      <c r="AM498" s="186"/>
      <c r="AN498" s="186"/>
      <c r="AO498" s="186"/>
      <c r="AP498" s="186"/>
      <c r="AQ498" s="186"/>
      <c r="AR498" s="186"/>
      <c r="AS498" s="186"/>
      <c r="AT498" s="186"/>
      <c r="AU498" s="186"/>
      <c r="AV498" s="186"/>
      <c r="AW498" s="186"/>
      <c r="AX498" s="186"/>
      <c r="AY498" s="186"/>
      <c r="AZ498" s="186"/>
      <c r="BA498" s="186"/>
      <c r="BB498" s="186"/>
      <c r="BC498" s="186"/>
      <c r="BD498" s="186"/>
      <c r="BG498" s="205"/>
      <c r="BH498" s="205"/>
      <c r="BI498" s="205"/>
      <c r="BJ498" s="205"/>
      <c r="BK498" s="205"/>
      <c r="BL498" s="205"/>
      <c r="BN498" s="205"/>
      <c r="BO498" s="205"/>
      <c r="BP498" s="205"/>
      <c r="BQ498" s="205"/>
      <c r="BR498" s="205"/>
      <c r="BS498" s="205"/>
      <c r="BT498" s="205"/>
    </row>
    <row r="499" spans="3:72" ht="15" customHeight="1" hidden="1">
      <c r="C499" s="33"/>
      <c r="D499" s="186"/>
      <c r="E499" s="186"/>
      <c r="F499" s="186"/>
      <c r="G499" s="186"/>
      <c r="H499" s="186"/>
      <c r="I499" s="186"/>
      <c r="J499" s="186"/>
      <c r="K499" s="186"/>
      <c r="L499" s="186"/>
      <c r="M499" s="186"/>
      <c r="N499" s="186"/>
      <c r="O499" s="186"/>
      <c r="P499" s="186"/>
      <c r="Q499" s="186"/>
      <c r="R499" s="186"/>
      <c r="S499" s="186"/>
      <c r="T499" s="186"/>
      <c r="W499" s="340"/>
      <c r="X499" s="340"/>
      <c r="Y499" s="340"/>
      <c r="Z499" s="340"/>
      <c r="AA499" s="340"/>
      <c r="AB499" s="340"/>
      <c r="AC499" s="199"/>
      <c r="AD499" s="145"/>
      <c r="AE499" s="145"/>
      <c r="AF499" s="145"/>
      <c r="AG499" s="145"/>
      <c r="AH499" s="145"/>
      <c r="AI499" s="145"/>
      <c r="AM499" s="186"/>
      <c r="AN499" s="186"/>
      <c r="AO499" s="186"/>
      <c r="AP499" s="186"/>
      <c r="AQ499" s="186"/>
      <c r="AR499" s="186"/>
      <c r="AS499" s="186"/>
      <c r="AT499" s="186"/>
      <c r="AU499" s="186"/>
      <c r="AV499" s="186"/>
      <c r="AW499" s="186"/>
      <c r="AX499" s="186"/>
      <c r="AY499" s="186"/>
      <c r="AZ499" s="186"/>
      <c r="BA499" s="186"/>
      <c r="BB499" s="186"/>
      <c r="BC499" s="186"/>
      <c r="BD499" s="186"/>
      <c r="BG499" s="205"/>
      <c r="BH499" s="205"/>
      <c r="BI499" s="205"/>
      <c r="BJ499" s="205"/>
      <c r="BK499" s="205"/>
      <c r="BL499" s="205"/>
      <c r="BN499" s="205"/>
      <c r="BO499" s="205"/>
      <c r="BP499" s="205"/>
      <c r="BQ499" s="205"/>
      <c r="BR499" s="205"/>
      <c r="BS499" s="205"/>
      <c r="BT499" s="205"/>
    </row>
    <row r="500" spans="3:72" ht="15" customHeight="1" hidden="1">
      <c r="C500" s="214" t="s">
        <v>458</v>
      </c>
      <c r="D500" s="186"/>
      <c r="E500" s="186"/>
      <c r="F500" s="186"/>
      <c r="G500" s="186"/>
      <c r="H500" s="186"/>
      <c r="I500" s="186"/>
      <c r="J500" s="186"/>
      <c r="K500" s="186"/>
      <c r="L500" s="186"/>
      <c r="M500" s="186"/>
      <c r="N500" s="186"/>
      <c r="O500" s="186"/>
      <c r="P500" s="186"/>
      <c r="Q500" s="186"/>
      <c r="R500" s="186"/>
      <c r="S500" s="186"/>
      <c r="T500" s="186"/>
      <c r="W500" s="340"/>
      <c r="X500" s="340"/>
      <c r="Y500" s="340"/>
      <c r="Z500" s="340"/>
      <c r="AA500" s="340"/>
      <c r="AB500" s="340"/>
      <c r="AC500" s="199"/>
      <c r="AD500" s="145"/>
      <c r="AE500" s="145"/>
      <c r="AF500" s="145"/>
      <c r="AG500" s="145"/>
      <c r="AH500" s="145"/>
      <c r="AI500" s="145"/>
      <c r="AM500" s="186"/>
      <c r="AN500" s="186"/>
      <c r="AO500" s="186"/>
      <c r="AP500" s="186"/>
      <c r="AQ500" s="186"/>
      <c r="AR500" s="186"/>
      <c r="AS500" s="186"/>
      <c r="AT500" s="186"/>
      <c r="AU500" s="186"/>
      <c r="AV500" s="186"/>
      <c r="AW500" s="186"/>
      <c r="AX500" s="186"/>
      <c r="AY500" s="186"/>
      <c r="AZ500" s="186"/>
      <c r="BA500" s="186"/>
      <c r="BB500" s="186"/>
      <c r="BC500" s="186"/>
      <c r="BD500" s="186"/>
      <c r="BG500" s="205"/>
      <c r="BH500" s="205"/>
      <c r="BI500" s="205"/>
      <c r="BJ500" s="205"/>
      <c r="BK500" s="205"/>
      <c r="BL500" s="205"/>
      <c r="BN500" s="205"/>
      <c r="BO500" s="205"/>
      <c r="BP500" s="205"/>
      <c r="BQ500" s="205"/>
      <c r="BR500" s="205"/>
      <c r="BS500" s="205"/>
      <c r="BT500" s="205"/>
    </row>
    <row r="501" spans="3:72" ht="15" customHeight="1" hidden="1">
      <c r="C501" s="214" t="s">
        <v>459</v>
      </c>
      <c r="D501" s="186"/>
      <c r="E501" s="186"/>
      <c r="F501" s="186"/>
      <c r="G501" s="186"/>
      <c r="H501" s="186"/>
      <c r="I501" s="186"/>
      <c r="J501" s="186"/>
      <c r="K501" s="186"/>
      <c r="L501" s="186"/>
      <c r="M501" s="186"/>
      <c r="N501" s="186"/>
      <c r="O501" s="186"/>
      <c r="P501" s="186"/>
      <c r="Q501" s="186"/>
      <c r="R501" s="186"/>
      <c r="S501" s="186"/>
      <c r="T501" s="186"/>
      <c r="W501" s="340"/>
      <c r="X501" s="340"/>
      <c r="Y501" s="340"/>
      <c r="Z501" s="340"/>
      <c r="AA501" s="340"/>
      <c r="AB501" s="340"/>
      <c r="AC501" s="199"/>
      <c r="AD501" s="145"/>
      <c r="AE501" s="145"/>
      <c r="AF501" s="145"/>
      <c r="AG501" s="145"/>
      <c r="AH501" s="145"/>
      <c r="AI501" s="145"/>
      <c r="AM501" s="186"/>
      <c r="AN501" s="186"/>
      <c r="AO501" s="186"/>
      <c r="AP501" s="186"/>
      <c r="AQ501" s="186"/>
      <c r="AR501" s="186"/>
      <c r="AS501" s="186"/>
      <c r="AT501" s="186"/>
      <c r="AU501" s="186"/>
      <c r="AV501" s="186"/>
      <c r="AW501" s="186"/>
      <c r="AX501" s="186"/>
      <c r="AY501" s="186"/>
      <c r="AZ501" s="186"/>
      <c r="BA501" s="186"/>
      <c r="BB501" s="186"/>
      <c r="BC501" s="186"/>
      <c r="BD501" s="186"/>
      <c r="BG501" s="205"/>
      <c r="BH501" s="205"/>
      <c r="BI501" s="205"/>
      <c r="BJ501" s="205"/>
      <c r="BK501" s="205"/>
      <c r="BL501" s="205"/>
      <c r="BN501" s="205"/>
      <c r="BO501" s="205"/>
      <c r="BP501" s="205"/>
      <c r="BQ501" s="205"/>
      <c r="BR501" s="205"/>
      <c r="BS501" s="205"/>
      <c r="BT501" s="205"/>
    </row>
    <row r="502" spans="3:72" ht="15" customHeight="1" hidden="1">
      <c r="C502" s="214" t="s">
        <v>460</v>
      </c>
      <c r="D502" s="186"/>
      <c r="E502" s="186"/>
      <c r="F502" s="186"/>
      <c r="G502" s="186"/>
      <c r="H502" s="186"/>
      <c r="I502" s="186"/>
      <c r="J502" s="186"/>
      <c r="K502" s="186"/>
      <c r="L502" s="186"/>
      <c r="M502" s="186"/>
      <c r="N502" s="186"/>
      <c r="O502" s="186"/>
      <c r="P502" s="186"/>
      <c r="Q502" s="186"/>
      <c r="R502" s="186"/>
      <c r="S502" s="186"/>
      <c r="T502" s="186"/>
      <c r="W502" s="340"/>
      <c r="X502" s="340"/>
      <c r="Y502" s="340"/>
      <c r="Z502" s="340"/>
      <c r="AA502" s="340"/>
      <c r="AB502" s="340"/>
      <c r="AC502" s="199"/>
      <c r="AD502" s="145"/>
      <c r="AE502" s="145"/>
      <c r="AF502" s="145"/>
      <c r="AG502" s="145"/>
      <c r="AH502" s="145"/>
      <c r="AI502" s="145"/>
      <c r="AM502" s="186"/>
      <c r="AN502" s="186"/>
      <c r="AO502" s="186"/>
      <c r="AP502" s="186"/>
      <c r="AQ502" s="186"/>
      <c r="AR502" s="186"/>
      <c r="AS502" s="186"/>
      <c r="AT502" s="186"/>
      <c r="AU502" s="186"/>
      <c r="AV502" s="186"/>
      <c r="AW502" s="186"/>
      <c r="AX502" s="186"/>
      <c r="AY502" s="186"/>
      <c r="AZ502" s="186"/>
      <c r="BA502" s="186"/>
      <c r="BB502" s="186"/>
      <c r="BC502" s="186"/>
      <c r="BD502" s="186"/>
      <c r="BG502" s="205"/>
      <c r="BH502" s="205"/>
      <c r="BI502" s="205"/>
      <c r="BJ502" s="205"/>
      <c r="BK502" s="205"/>
      <c r="BL502" s="205"/>
      <c r="BN502" s="205"/>
      <c r="BO502" s="205"/>
      <c r="BP502" s="205"/>
      <c r="BQ502" s="205"/>
      <c r="BR502" s="205"/>
      <c r="BS502" s="205"/>
      <c r="BT502" s="205"/>
    </row>
    <row r="503" spans="3:72" ht="15" customHeight="1" hidden="1">
      <c r="C503" s="214" t="s">
        <v>461</v>
      </c>
      <c r="D503" s="186"/>
      <c r="E503" s="186"/>
      <c r="F503" s="186"/>
      <c r="G503" s="186"/>
      <c r="H503" s="186"/>
      <c r="I503" s="186"/>
      <c r="J503" s="186"/>
      <c r="K503" s="186"/>
      <c r="L503" s="186"/>
      <c r="M503" s="186"/>
      <c r="N503" s="186"/>
      <c r="O503" s="186"/>
      <c r="P503" s="186"/>
      <c r="Q503" s="186"/>
      <c r="R503" s="186"/>
      <c r="S503" s="186"/>
      <c r="T503" s="186"/>
      <c r="W503" s="340"/>
      <c r="X503" s="340"/>
      <c r="Y503" s="340"/>
      <c r="Z503" s="340"/>
      <c r="AA503" s="340"/>
      <c r="AB503" s="340"/>
      <c r="AC503" s="199"/>
      <c r="AD503" s="145"/>
      <c r="AE503" s="145"/>
      <c r="AF503" s="145"/>
      <c r="AG503" s="145"/>
      <c r="AH503" s="145"/>
      <c r="AI503" s="145"/>
      <c r="AM503" s="186"/>
      <c r="AN503" s="186"/>
      <c r="AO503" s="186"/>
      <c r="AP503" s="186"/>
      <c r="AQ503" s="186"/>
      <c r="AR503" s="186"/>
      <c r="AS503" s="186"/>
      <c r="AT503" s="186"/>
      <c r="AU503" s="186"/>
      <c r="AV503" s="186"/>
      <c r="AW503" s="186"/>
      <c r="AX503" s="186"/>
      <c r="AY503" s="186"/>
      <c r="AZ503" s="186"/>
      <c r="BA503" s="186"/>
      <c r="BB503" s="186"/>
      <c r="BC503" s="186"/>
      <c r="BD503" s="186"/>
      <c r="BG503" s="205"/>
      <c r="BH503" s="205"/>
      <c r="BI503" s="205"/>
      <c r="BJ503" s="205"/>
      <c r="BK503" s="205"/>
      <c r="BL503" s="205"/>
      <c r="BN503" s="205"/>
      <c r="BO503" s="205"/>
      <c r="BP503" s="205"/>
      <c r="BQ503" s="205"/>
      <c r="BR503" s="205"/>
      <c r="BS503" s="205"/>
      <c r="BT503" s="205"/>
    </row>
    <row r="504" spans="3:72" ht="15" customHeight="1" hidden="1">
      <c r="C504" s="214"/>
      <c r="D504" s="186"/>
      <c r="E504" s="186"/>
      <c r="F504" s="186"/>
      <c r="G504" s="186"/>
      <c r="H504" s="186"/>
      <c r="I504" s="186"/>
      <c r="J504" s="186"/>
      <c r="K504" s="186"/>
      <c r="L504" s="186"/>
      <c r="M504" s="186"/>
      <c r="N504" s="186"/>
      <c r="O504" s="186"/>
      <c r="P504" s="186"/>
      <c r="Q504" s="186"/>
      <c r="R504" s="186"/>
      <c r="S504" s="186"/>
      <c r="T504" s="186"/>
      <c r="W504" s="340"/>
      <c r="X504" s="340"/>
      <c r="Y504" s="340"/>
      <c r="Z504" s="340"/>
      <c r="AA504" s="340"/>
      <c r="AB504" s="340"/>
      <c r="AC504" s="199"/>
      <c r="AD504" s="145"/>
      <c r="AE504" s="145"/>
      <c r="AF504" s="145"/>
      <c r="AG504" s="145"/>
      <c r="AH504" s="145"/>
      <c r="AI504" s="145"/>
      <c r="AM504" s="186"/>
      <c r="AN504" s="186"/>
      <c r="AO504" s="186"/>
      <c r="AP504" s="186"/>
      <c r="AQ504" s="186"/>
      <c r="AR504" s="186"/>
      <c r="AS504" s="186"/>
      <c r="AT504" s="186"/>
      <c r="AU504" s="186"/>
      <c r="AV504" s="186"/>
      <c r="AW504" s="186"/>
      <c r="AX504" s="186"/>
      <c r="AY504" s="186"/>
      <c r="AZ504" s="186"/>
      <c r="BA504" s="186"/>
      <c r="BB504" s="186"/>
      <c r="BC504" s="186"/>
      <c r="BD504" s="186"/>
      <c r="BG504" s="205"/>
      <c r="BH504" s="205"/>
      <c r="BI504" s="205"/>
      <c r="BJ504" s="205"/>
      <c r="BK504" s="205"/>
      <c r="BL504" s="205"/>
      <c r="BN504" s="205"/>
      <c r="BO504" s="205"/>
      <c r="BP504" s="205"/>
      <c r="BQ504" s="205"/>
      <c r="BR504" s="205"/>
      <c r="BS504" s="205"/>
      <c r="BT504" s="205"/>
    </row>
    <row r="505" spans="3:72" ht="15" customHeight="1" hidden="1">
      <c r="C505" s="214" t="s">
        <v>462</v>
      </c>
      <c r="D505" s="186"/>
      <c r="E505" s="186"/>
      <c r="F505" s="186"/>
      <c r="G505" s="186"/>
      <c r="H505" s="186"/>
      <c r="I505" s="186"/>
      <c r="J505" s="186"/>
      <c r="K505" s="186"/>
      <c r="L505" s="186"/>
      <c r="M505" s="186"/>
      <c r="N505" s="186"/>
      <c r="O505" s="186"/>
      <c r="P505" s="186"/>
      <c r="Q505" s="186"/>
      <c r="R505" s="186"/>
      <c r="S505" s="186"/>
      <c r="T505" s="186"/>
      <c r="W505" s="340"/>
      <c r="X505" s="340"/>
      <c r="Y505" s="340"/>
      <c r="Z505" s="340"/>
      <c r="AA505" s="340"/>
      <c r="AB505" s="340"/>
      <c r="AC505" s="199"/>
      <c r="AD505" s="145"/>
      <c r="AE505" s="145"/>
      <c r="AF505" s="145"/>
      <c r="AG505" s="145"/>
      <c r="AH505" s="145"/>
      <c r="AI505" s="145"/>
      <c r="AM505" s="186"/>
      <c r="AN505" s="186"/>
      <c r="AO505" s="186"/>
      <c r="AP505" s="186"/>
      <c r="AQ505" s="186"/>
      <c r="AR505" s="186"/>
      <c r="AS505" s="186"/>
      <c r="AT505" s="186"/>
      <c r="AU505" s="186"/>
      <c r="AV505" s="186"/>
      <c r="AW505" s="186"/>
      <c r="AX505" s="186"/>
      <c r="AY505" s="186"/>
      <c r="AZ505" s="186"/>
      <c r="BA505" s="186"/>
      <c r="BB505" s="186"/>
      <c r="BC505" s="186"/>
      <c r="BD505" s="186"/>
      <c r="BG505" s="205"/>
      <c r="BH505" s="205"/>
      <c r="BI505" s="205"/>
      <c r="BJ505" s="205"/>
      <c r="BK505" s="205"/>
      <c r="BL505" s="205"/>
      <c r="BN505" s="205"/>
      <c r="BO505" s="205"/>
      <c r="BP505" s="205"/>
      <c r="BQ505" s="205"/>
      <c r="BR505" s="205"/>
      <c r="BS505" s="205"/>
      <c r="BT505" s="205"/>
    </row>
    <row r="506" spans="3:72" ht="15" customHeight="1" hidden="1">
      <c r="C506" s="214" t="s">
        <v>463</v>
      </c>
      <c r="D506" s="186"/>
      <c r="E506" s="186"/>
      <c r="F506" s="186"/>
      <c r="G506" s="186"/>
      <c r="H506" s="186"/>
      <c r="I506" s="186"/>
      <c r="J506" s="186"/>
      <c r="K506" s="186"/>
      <c r="L506" s="186"/>
      <c r="M506" s="186"/>
      <c r="N506" s="186"/>
      <c r="O506" s="186"/>
      <c r="P506" s="186"/>
      <c r="Q506" s="186"/>
      <c r="R506" s="186"/>
      <c r="S506" s="186"/>
      <c r="T506" s="186"/>
      <c r="W506" s="340"/>
      <c r="X506" s="340"/>
      <c r="Y506" s="340"/>
      <c r="Z506" s="340"/>
      <c r="AA506" s="340"/>
      <c r="AB506" s="340"/>
      <c r="AC506" s="199"/>
      <c r="AD506" s="145"/>
      <c r="AE506" s="145"/>
      <c r="AF506" s="145"/>
      <c r="AG506" s="145"/>
      <c r="AH506" s="145"/>
      <c r="AI506" s="145"/>
      <c r="AM506" s="186"/>
      <c r="AN506" s="186"/>
      <c r="AO506" s="186"/>
      <c r="AP506" s="186"/>
      <c r="AQ506" s="186"/>
      <c r="AR506" s="186"/>
      <c r="AS506" s="186"/>
      <c r="AT506" s="186"/>
      <c r="AU506" s="186"/>
      <c r="AV506" s="186"/>
      <c r="AW506" s="186"/>
      <c r="AX506" s="186"/>
      <c r="AY506" s="186"/>
      <c r="AZ506" s="186"/>
      <c r="BA506" s="186"/>
      <c r="BB506" s="186"/>
      <c r="BC506" s="186"/>
      <c r="BD506" s="186"/>
      <c r="BG506" s="205"/>
      <c r="BH506" s="205"/>
      <c r="BI506" s="205"/>
      <c r="BJ506" s="205"/>
      <c r="BK506" s="205"/>
      <c r="BL506" s="205"/>
      <c r="BN506" s="205"/>
      <c r="BO506" s="205"/>
      <c r="BP506" s="205"/>
      <c r="BQ506" s="205"/>
      <c r="BR506" s="205"/>
      <c r="BS506" s="205"/>
      <c r="BT506" s="205"/>
    </row>
    <row r="507" spans="3:72" ht="15" customHeight="1" hidden="1">
      <c r="C507" s="214"/>
      <c r="D507" s="186"/>
      <c r="E507" s="186"/>
      <c r="F507" s="186"/>
      <c r="G507" s="186"/>
      <c r="H507" s="186"/>
      <c r="I507" s="186"/>
      <c r="J507" s="186"/>
      <c r="K507" s="186"/>
      <c r="L507" s="186"/>
      <c r="M507" s="186"/>
      <c r="N507" s="186"/>
      <c r="O507" s="186"/>
      <c r="P507" s="186"/>
      <c r="Q507" s="186"/>
      <c r="R507" s="186"/>
      <c r="S507" s="186"/>
      <c r="T507" s="186"/>
      <c r="W507" s="340"/>
      <c r="X507" s="340"/>
      <c r="Y507" s="340"/>
      <c r="Z507" s="340"/>
      <c r="AA507" s="340"/>
      <c r="AB507" s="340"/>
      <c r="AC507" s="199"/>
      <c r="AD507" s="145"/>
      <c r="AE507" s="145"/>
      <c r="AF507" s="145"/>
      <c r="AG507" s="145"/>
      <c r="AH507" s="145"/>
      <c r="AI507" s="145"/>
      <c r="AM507" s="186"/>
      <c r="AN507" s="186"/>
      <c r="AO507" s="186"/>
      <c r="AP507" s="186"/>
      <c r="AQ507" s="186"/>
      <c r="AR507" s="186"/>
      <c r="AS507" s="186"/>
      <c r="AT507" s="186"/>
      <c r="AU507" s="186"/>
      <c r="AV507" s="186"/>
      <c r="AW507" s="186"/>
      <c r="AX507" s="186"/>
      <c r="AY507" s="186"/>
      <c r="AZ507" s="186"/>
      <c r="BA507" s="186"/>
      <c r="BB507" s="186"/>
      <c r="BC507" s="186"/>
      <c r="BD507" s="186"/>
      <c r="BG507" s="205"/>
      <c r="BH507" s="205"/>
      <c r="BI507" s="205"/>
      <c r="BJ507" s="205"/>
      <c r="BK507" s="205"/>
      <c r="BL507" s="205"/>
      <c r="BN507" s="205"/>
      <c r="BO507" s="205"/>
      <c r="BP507" s="205"/>
      <c r="BQ507" s="205"/>
      <c r="BR507" s="205"/>
      <c r="BS507" s="205"/>
      <c r="BT507" s="205"/>
    </row>
    <row r="508" spans="1:72" ht="15" customHeight="1" hidden="1">
      <c r="A508" s="186">
        <v>21</v>
      </c>
      <c r="B508" s="186" t="s">
        <v>747</v>
      </c>
      <c r="C508" s="207" t="s">
        <v>464</v>
      </c>
      <c r="D508" s="186"/>
      <c r="E508" s="186"/>
      <c r="F508" s="186"/>
      <c r="G508" s="186"/>
      <c r="H508" s="186"/>
      <c r="I508" s="186"/>
      <c r="J508" s="186"/>
      <c r="K508" s="186"/>
      <c r="L508" s="186"/>
      <c r="M508" s="186"/>
      <c r="N508" s="186"/>
      <c r="O508" s="186"/>
      <c r="P508" s="186"/>
      <c r="Q508" s="186"/>
      <c r="R508" s="186"/>
      <c r="S508" s="186"/>
      <c r="T508" s="186"/>
      <c r="W508" s="340"/>
      <c r="X508" s="340"/>
      <c r="Y508" s="340"/>
      <c r="Z508" s="340"/>
      <c r="AA508" s="340"/>
      <c r="AB508" s="340"/>
      <c r="AC508" s="199"/>
      <c r="AD508" s="145"/>
      <c r="AE508" s="145"/>
      <c r="AF508" s="145"/>
      <c r="AG508" s="145"/>
      <c r="AH508" s="145"/>
      <c r="AI508" s="145"/>
      <c r="AM508" s="186"/>
      <c r="AN508" s="186"/>
      <c r="AO508" s="186"/>
      <c r="AP508" s="186"/>
      <c r="AQ508" s="186"/>
      <c r="AR508" s="186"/>
      <c r="AS508" s="186"/>
      <c r="AT508" s="186"/>
      <c r="AU508" s="186"/>
      <c r="AV508" s="186"/>
      <c r="AW508" s="186"/>
      <c r="AX508" s="186"/>
      <c r="AY508" s="186"/>
      <c r="AZ508" s="186"/>
      <c r="BA508" s="186"/>
      <c r="BB508" s="186"/>
      <c r="BC508" s="186"/>
      <c r="BD508" s="186"/>
      <c r="BG508" s="205"/>
      <c r="BH508" s="205"/>
      <c r="BI508" s="205"/>
      <c r="BJ508" s="205"/>
      <c r="BK508" s="205"/>
      <c r="BL508" s="205"/>
      <c r="BN508" s="205"/>
      <c r="BO508" s="205"/>
      <c r="BP508" s="205"/>
      <c r="BQ508" s="205"/>
      <c r="BR508" s="205"/>
      <c r="BS508" s="205"/>
      <c r="BT508" s="205"/>
    </row>
    <row r="509" spans="3:72" ht="15" customHeight="1" hidden="1">
      <c r="C509" s="189"/>
      <c r="D509" s="186"/>
      <c r="E509" s="186"/>
      <c r="F509" s="186"/>
      <c r="G509" s="186"/>
      <c r="H509" s="186"/>
      <c r="I509" s="186"/>
      <c r="J509" s="186"/>
      <c r="K509" s="186"/>
      <c r="L509" s="186"/>
      <c r="M509" s="186"/>
      <c r="N509" s="186"/>
      <c r="O509" s="186"/>
      <c r="P509" s="186"/>
      <c r="Q509" s="186"/>
      <c r="R509" s="186"/>
      <c r="S509" s="186"/>
      <c r="T509" s="186"/>
      <c r="W509" s="340"/>
      <c r="X509" s="340"/>
      <c r="Y509" s="340"/>
      <c r="Z509" s="340"/>
      <c r="AA509" s="340"/>
      <c r="AB509" s="340"/>
      <c r="AC509" s="199"/>
      <c r="AD509" s="145"/>
      <c r="AE509" s="145"/>
      <c r="AF509" s="145"/>
      <c r="AG509" s="145"/>
      <c r="AH509" s="145"/>
      <c r="AI509" s="145"/>
      <c r="AM509" s="186"/>
      <c r="AN509" s="186"/>
      <c r="AO509" s="186"/>
      <c r="AP509" s="186"/>
      <c r="AQ509" s="186"/>
      <c r="AR509" s="186"/>
      <c r="AS509" s="186"/>
      <c r="AT509" s="186"/>
      <c r="AU509" s="186"/>
      <c r="AV509" s="186"/>
      <c r="AW509" s="186"/>
      <c r="AX509" s="186"/>
      <c r="AY509" s="186"/>
      <c r="AZ509" s="186"/>
      <c r="BA509" s="186"/>
      <c r="BB509" s="186"/>
      <c r="BC509" s="186"/>
      <c r="BD509" s="186"/>
      <c r="BG509" s="205"/>
      <c r="BH509" s="205"/>
      <c r="BI509" s="205"/>
      <c r="BJ509" s="205"/>
      <c r="BK509" s="205"/>
      <c r="BL509" s="205"/>
      <c r="BN509" s="205"/>
      <c r="BO509" s="205"/>
      <c r="BP509" s="205"/>
      <c r="BQ509" s="205"/>
      <c r="BR509" s="205"/>
      <c r="BS509" s="205"/>
      <c r="BT509" s="205"/>
    </row>
    <row r="510" spans="3:72" ht="15" customHeight="1" hidden="1">
      <c r="C510" s="33" t="s">
        <v>465</v>
      </c>
      <c r="D510" s="186"/>
      <c r="E510" s="186"/>
      <c r="F510" s="186"/>
      <c r="G510" s="186"/>
      <c r="H510" s="186"/>
      <c r="I510" s="186"/>
      <c r="J510" s="186"/>
      <c r="K510" s="186"/>
      <c r="L510" s="186"/>
      <c r="M510" s="186"/>
      <c r="N510" s="186"/>
      <c r="O510" s="186"/>
      <c r="P510" s="186"/>
      <c r="Q510" s="186"/>
      <c r="R510" s="186"/>
      <c r="S510" s="186"/>
      <c r="T510" s="186"/>
      <c r="W510" s="340"/>
      <c r="X510" s="340"/>
      <c r="Y510" s="340"/>
      <c r="Z510" s="340"/>
      <c r="AA510" s="340"/>
      <c r="AB510" s="340"/>
      <c r="AC510" s="199"/>
      <c r="AD510" s="145"/>
      <c r="AE510" s="145"/>
      <c r="AF510" s="145"/>
      <c r="AG510" s="145"/>
      <c r="AH510" s="145"/>
      <c r="AI510" s="145"/>
      <c r="AM510" s="186"/>
      <c r="AN510" s="186"/>
      <c r="AO510" s="186"/>
      <c r="AP510" s="186"/>
      <c r="AQ510" s="186"/>
      <c r="AR510" s="186"/>
      <c r="AS510" s="186"/>
      <c r="AT510" s="186"/>
      <c r="AU510" s="186"/>
      <c r="AV510" s="186"/>
      <c r="AW510" s="186"/>
      <c r="AX510" s="186"/>
      <c r="AY510" s="186"/>
      <c r="AZ510" s="186"/>
      <c r="BA510" s="186"/>
      <c r="BB510" s="186"/>
      <c r="BC510" s="186"/>
      <c r="BD510" s="186"/>
      <c r="BG510" s="205"/>
      <c r="BH510" s="205"/>
      <c r="BI510" s="205"/>
      <c r="BJ510" s="205"/>
      <c r="BK510" s="205"/>
      <c r="BL510" s="205"/>
      <c r="BN510" s="205"/>
      <c r="BO510" s="205"/>
      <c r="BP510" s="205"/>
      <c r="BQ510" s="205"/>
      <c r="BR510" s="205"/>
      <c r="BS510" s="205"/>
      <c r="BT510" s="205"/>
    </row>
    <row r="511" spans="3:72" ht="15" customHeight="1" hidden="1">
      <c r="C511" s="214"/>
      <c r="D511" s="186"/>
      <c r="E511" s="186"/>
      <c r="F511" s="186"/>
      <c r="G511" s="186"/>
      <c r="H511" s="186"/>
      <c r="I511" s="186"/>
      <c r="J511" s="186"/>
      <c r="K511" s="186"/>
      <c r="L511" s="186"/>
      <c r="M511" s="186"/>
      <c r="N511" s="186"/>
      <c r="O511" s="186"/>
      <c r="P511" s="186"/>
      <c r="Q511" s="186"/>
      <c r="R511" s="186"/>
      <c r="S511" s="186"/>
      <c r="T511" s="186"/>
      <c r="W511" s="340"/>
      <c r="X511" s="340"/>
      <c r="Y511" s="340"/>
      <c r="Z511" s="340"/>
      <c r="AA511" s="340"/>
      <c r="AB511" s="340"/>
      <c r="AC511" s="199"/>
      <c r="AD511" s="145"/>
      <c r="AE511" s="145"/>
      <c r="AF511" s="145"/>
      <c r="AG511" s="145"/>
      <c r="AH511" s="145"/>
      <c r="AI511" s="145"/>
      <c r="AM511" s="186"/>
      <c r="AN511" s="186"/>
      <c r="AO511" s="186"/>
      <c r="AP511" s="186"/>
      <c r="AQ511" s="186"/>
      <c r="AR511" s="186"/>
      <c r="AS511" s="186"/>
      <c r="AT511" s="186"/>
      <c r="AU511" s="186"/>
      <c r="AV511" s="186"/>
      <c r="AW511" s="186"/>
      <c r="AX511" s="186"/>
      <c r="AY511" s="186"/>
      <c r="AZ511" s="186"/>
      <c r="BA511" s="186"/>
      <c r="BB511" s="186"/>
      <c r="BC511" s="186"/>
      <c r="BD511" s="186"/>
      <c r="BG511" s="205"/>
      <c r="BH511" s="205"/>
      <c r="BI511" s="205"/>
      <c r="BJ511" s="205"/>
      <c r="BK511" s="205"/>
      <c r="BL511" s="205"/>
      <c r="BN511" s="205"/>
      <c r="BO511" s="205"/>
      <c r="BP511" s="205"/>
      <c r="BQ511" s="205"/>
      <c r="BR511" s="205"/>
      <c r="BS511" s="205"/>
      <c r="BT511" s="205"/>
    </row>
    <row r="512" spans="1:75" s="309" customFormat="1" ht="46.5" customHeight="1" hidden="1">
      <c r="A512" s="186"/>
      <c r="B512" s="186"/>
      <c r="C512" s="341"/>
      <c r="D512" s="186"/>
      <c r="E512" s="186"/>
      <c r="F512" s="186"/>
      <c r="G512" s="186"/>
      <c r="H512" s="186"/>
      <c r="I512" s="186"/>
      <c r="J512" s="186"/>
      <c r="K512" s="186"/>
      <c r="L512" s="186"/>
      <c r="M512" s="186"/>
      <c r="N512" s="186"/>
      <c r="P512" s="186" t="s">
        <v>466</v>
      </c>
      <c r="Q512" s="186"/>
      <c r="R512" s="186"/>
      <c r="S512" s="186"/>
      <c r="T512" s="186"/>
      <c r="U512" s="187"/>
      <c r="V512" s="187"/>
      <c r="W512" s="544" t="str">
        <f>'[1]Danh mục'!$B$18</f>
        <v>Quý III/2014</v>
      </c>
      <c r="X512" s="544"/>
      <c r="Y512" s="544"/>
      <c r="Z512" s="544"/>
      <c r="AA512" s="544"/>
      <c r="AB512" s="544"/>
      <c r="AC512" s="342"/>
      <c r="AD512" s="544" t="str">
        <f>'[1]Danh mục'!$B$20</f>
        <v>Quý III/2013</v>
      </c>
      <c r="AE512" s="544"/>
      <c r="AF512" s="544"/>
      <c r="AG512" s="544"/>
      <c r="AH512" s="544"/>
      <c r="AI512" s="544"/>
      <c r="AK512" s="186"/>
      <c r="AL512" s="186"/>
      <c r="AM512" s="186"/>
      <c r="AN512" s="186"/>
      <c r="AO512" s="186"/>
      <c r="AP512" s="186"/>
      <c r="AQ512" s="186"/>
      <c r="AR512" s="186"/>
      <c r="AS512" s="186"/>
      <c r="AT512" s="186"/>
      <c r="AU512" s="186"/>
      <c r="AV512" s="186"/>
      <c r="AW512" s="186"/>
      <c r="AX512" s="186"/>
      <c r="AY512" s="186"/>
      <c r="AZ512" s="186"/>
      <c r="BA512" s="186"/>
      <c r="BB512" s="186"/>
      <c r="BC512" s="186"/>
      <c r="BD512" s="186"/>
      <c r="BE512" s="187"/>
      <c r="BF512" s="187"/>
      <c r="BG512" s="205"/>
      <c r="BH512" s="205"/>
      <c r="BI512" s="205"/>
      <c r="BJ512" s="205"/>
      <c r="BK512" s="205"/>
      <c r="BL512" s="205"/>
      <c r="BM512" s="187"/>
      <c r="BN512" s="205"/>
      <c r="BO512" s="205"/>
      <c r="BP512" s="205"/>
      <c r="BQ512" s="205"/>
      <c r="BR512" s="205"/>
      <c r="BS512" s="205"/>
      <c r="BT512" s="205"/>
      <c r="BU512" s="343"/>
      <c r="BV512" s="343"/>
      <c r="BW512" s="187"/>
    </row>
    <row r="513" spans="3:72" ht="15" customHeight="1" hidden="1">
      <c r="C513" s="214"/>
      <c r="D513" s="186"/>
      <c r="E513" s="186"/>
      <c r="F513" s="186"/>
      <c r="G513" s="186"/>
      <c r="H513" s="186"/>
      <c r="I513" s="186"/>
      <c r="J513" s="186"/>
      <c r="K513" s="186"/>
      <c r="L513" s="186"/>
      <c r="M513" s="186"/>
      <c r="N513" s="186"/>
      <c r="O513" s="344"/>
      <c r="P513" s="344"/>
      <c r="Q513" s="344"/>
      <c r="R513" s="344"/>
      <c r="S513" s="344"/>
      <c r="T513" s="344"/>
      <c r="U513" s="209"/>
      <c r="W513" s="220"/>
      <c r="X513" s="220"/>
      <c r="Y513" s="220"/>
      <c r="Z513" s="220"/>
      <c r="AA513" s="220"/>
      <c r="AB513" s="196" t="s">
        <v>579</v>
      </c>
      <c r="AC513" s="208"/>
      <c r="AD513" s="306"/>
      <c r="AE513" s="220"/>
      <c r="AF513" s="220"/>
      <c r="AG513" s="220"/>
      <c r="AH513" s="220"/>
      <c r="AI513" s="196" t="s">
        <v>579</v>
      </c>
      <c r="AM513" s="186"/>
      <c r="AN513" s="186"/>
      <c r="AO513" s="186"/>
      <c r="AP513" s="186"/>
      <c r="AQ513" s="186"/>
      <c r="AR513" s="186"/>
      <c r="AS513" s="186"/>
      <c r="AT513" s="186"/>
      <c r="AU513" s="186"/>
      <c r="AV513" s="186"/>
      <c r="AW513" s="186"/>
      <c r="AX513" s="186"/>
      <c r="AY513" s="186"/>
      <c r="AZ513" s="186"/>
      <c r="BA513" s="186"/>
      <c r="BB513" s="186"/>
      <c r="BC513" s="186"/>
      <c r="BD513" s="186"/>
      <c r="BG513" s="205"/>
      <c r="BH513" s="205"/>
      <c r="BI513" s="205"/>
      <c r="BJ513" s="205"/>
      <c r="BK513" s="205"/>
      <c r="BL513" s="205"/>
      <c r="BN513" s="205"/>
      <c r="BO513" s="205"/>
      <c r="BP513" s="205"/>
      <c r="BQ513" s="205"/>
      <c r="BR513" s="205"/>
      <c r="BS513" s="205"/>
      <c r="BT513" s="205"/>
    </row>
    <row r="514" spans="3:72" ht="15" customHeight="1" hidden="1">
      <c r="C514" s="33" t="s">
        <v>467</v>
      </c>
      <c r="D514" s="186"/>
      <c r="E514" s="186"/>
      <c r="F514" s="186"/>
      <c r="G514" s="186"/>
      <c r="H514" s="186"/>
      <c r="I514" s="186"/>
      <c r="J514" s="186"/>
      <c r="K514" s="186"/>
      <c r="L514" s="186"/>
      <c r="M514" s="186"/>
      <c r="N514" s="186"/>
      <c r="O514" s="186"/>
      <c r="P514" s="186"/>
      <c r="Q514" s="186"/>
      <c r="R514" s="186"/>
      <c r="S514" s="186"/>
      <c r="T514" s="186"/>
      <c r="W514" s="340"/>
      <c r="X514" s="340"/>
      <c r="Y514" s="340"/>
      <c r="Z514" s="340"/>
      <c r="AA514" s="340"/>
      <c r="AB514" s="340"/>
      <c r="AC514" s="199"/>
      <c r="AD514" s="145"/>
      <c r="AE514" s="145"/>
      <c r="AF514" s="145"/>
      <c r="AG514" s="145"/>
      <c r="AH514" s="145"/>
      <c r="AI514" s="145"/>
      <c r="AM514" s="186"/>
      <c r="AN514" s="186"/>
      <c r="AO514" s="186"/>
      <c r="AP514" s="186"/>
      <c r="AQ514" s="186"/>
      <c r="AR514" s="186"/>
      <c r="AS514" s="186"/>
      <c r="AT514" s="186"/>
      <c r="AU514" s="186"/>
      <c r="AV514" s="186"/>
      <c r="AW514" s="186"/>
      <c r="AX514" s="186"/>
      <c r="AY514" s="186"/>
      <c r="AZ514" s="186"/>
      <c r="BA514" s="186"/>
      <c r="BB514" s="186"/>
      <c r="BC514" s="186"/>
      <c r="BD514" s="186"/>
      <c r="BG514" s="205"/>
      <c r="BH514" s="205"/>
      <c r="BI514" s="205"/>
      <c r="BJ514" s="205"/>
      <c r="BK514" s="205"/>
      <c r="BL514" s="205"/>
      <c r="BN514" s="205"/>
      <c r="BO514" s="205"/>
      <c r="BP514" s="205"/>
      <c r="BQ514" s="205"/>
      <c r="BR514" s="205"/>
      <c r="BS514" s="205"/>
      <c r="BT514" s="205"/>
    </row>
    <row r="515" spans="3:72" ht="15" customHeight="1" hidden="1">
      <c r="C515" s="266" t="s">
        <v>468</v>
      </c>
      <c r="D515" s="66"/>
      <c r="E515" s="66"/>
      <c r="F515" s="66"/>
      <c r="G515" s="66"/>
      <c r="H515" s="66"/>
      <c r="I515" s="66"/>
      <c r="J515" s="66"/>
      <c r="K515" s="66"/>
      <c r="L515" s="66"/>
      <c r="M515" s="66"/>
      <c r="N515" s="66"/>
      <c r="O515" s="66"/>
      <c r="P515" s="66" t="s">
        <v>469</v>
      </c>
      <c r="Q515" s="66"/>
      <c r="R515" s="66"/>
      <c r="S515" s="66"/>
      <c r="T515" s="66"/>
      <c r="W515" s="199"/>
      <c r="X515" s="199"/>
      <c r="Y515" s="199"/>
      <c r="Z515" s="199"/>
      <c r="AA515" s="199"/>
      <c r="AB515" s="199"/>
      <c r="AC515" s="199"/>
      <c r="AD515" s="199"/>
      <c r="AE515" s="199"/>
      <c r="AF515" s="199"/>
      <c r="AG515" s="199"/>
      <c r="AH515" s="199"/>
      <c r="AI515" s="199"/>
      <c r="AK515" s="66"/>
      <c r="AL515" s="66"/>
      <c r="AM515" s="66"/>
      <c r="AN515" s="66"/>
      <c r="AO515" s="66"/>
      <c r="AP515" s="66"/>
      <c r="AQ515" s="66"/>
      <c r="AR515" s="66"/>
      <c r="AS515" s="66"/>
      <c r="AT515" s="66"/>
      <c r="AU515" s="66"/>
      <c r="AV515" s="66"/>
      <c r="AW515" s="66"/>
      <c r="AX515" s="66"/>
      <c r="AY515" s="66"/>
      <c r="AZ515" s="66"/>
      <c r="BA515" s="66"/>
      <c r="BB515" s="66"/>
      <c r="BC515" s="66"/>
      <c r="BD515" s="66"/>
      <c r="BG515" s="200"/>
      <c r="BH515" s="200"/>
      <c r="BI515" s="200"/>
      <c r="BJ515" s="200"/>
      <c r="BK515" s="200"/>
      <c r="BL515" s="200"/>
      <c r="BN515" s="200"/>
      <c r="BO515" s="200"/>
      <c r="BP515" s="200"/>
      <c r="BQ515" s="200"/>
      <c r="BR515" s="200"/>
      <c r="BS515" s="200"/>
      <c r="BT515" s="200"/>
    </row>
    <row r="516" spans="3:72" ht="15" customHeight="1" hidden="1">
      <c r="C516" s="266" t="s">
        <v>468</v>
      </c>
      <c r="D516" s="66"/>
      <c r="E516" s="66"/>
      <c r="F516" s="66"/>
      <c r="G516" s="66"/>
      <c r="H516" s="66"/>
      <c r="I516" s="66"/>
      <c r="J516" s="66"/>
      <c r="K516" s="66"/>
      <c r="L516" s="66"/>
      <c r="M516" s="66"/>
      <c r="N516" s="66"/>
      <c r="O516" s="66"/>
      <c r="P516" s="66" t="s">
        <v>470</v>
      </c>
      <c r="Q516" s="66"/>
      <c r="R516" s="66"/>
      <c r="S516" s="66"/>
      <c r="T516" s="66"/>
      <c r="W516" s="199"/>
      <c r="X516" s="199"/>
      <c r="Y516" s="199"/>
      <c r="Z516" s="199"/>
      <c r="AA516" s="199"/>
      <c r="AB516" s="199"/>
      <c r="AC516" s="199"/>
      <c r="AD516" s="199"/>
      <c r="AE516" s="199"/>
      <c r="AF516" s="199"/>
      <c r="AG516" s="199"/>
      <c r="AH516" s="199"/>
      <c r="AI516" s="199"/>
      <c r="AK516" s="66"/>
      <c r="AL516" s="66"/>
      <c r="AM516" s="66"/>
      <c r="AN516" s="66"/>
      <c r="AO516" s="66"/>
      <c r="AP516" s="66"/>
      <c r="AQ516" s="66"/>
      <c r="AR516" s="66"/>
      <c r="AS516" s="66"/>
      <c r="AT516" s="66"/>
      <c r="AU516" s="66"/>
      <c r="AV516" s="66"/>
      <c r="AW516" s="66"/>
      <c r="AX516" s="66"/>
      <c r="AY516" s="66"/>
      <c r="AZ516" s="66"/>
      <c r="BA516" s="66"/>
      <c r="BB516" s="66"/>
      <c r="BC516" s="66"/>
      <c r="BD516" s="66"/>
      <c r="BG516" s="200"/>
      <c r="BH516" s="200"/>
      <c r="BI516" s="200"/>
      <c r="BJ516" s="200"/>
      <c r="BK516" s="200"/>
      <c r="BL516" s="200"/>
      <c r="BN516" s="200"/>
      <c r="BO516" s="200"/>
      <c r="BP516" s="200"/>
      <c r="BQ516" s="200"/>
      <c r="BR516" s="200"/>
      <c r="BS516" s="200"/>
      <c r="BT516" s="200"/>
    </row>
    <row r="517" spans="3:72" ht="15" customHeight="1" hidden="1">
      <c r="C517" s="33" t="s">
        <v>930</v>
      </c>
      <c r="D517" s="66"/>
      <c r="E517" s="66"/>
      <c r="F517" s="66"/>
      <c r="G517" s="66"/>
      <c r="H517" s="66"/>
      <c r="I517" s="66"/>
      <c r="J517" s="66"/>
      <c r="K517" s="66"/>
      <c r="L517" s="66"/>
      <c r="M517" s="66"/>
      <c r="N517" s="66"/>
      <c r="O517" s="66"/>
      <c r="P517" s="66"/>
      <c r="Q517" s="66"/>
      <c r="R517" s="66"/>
      <c r="S517" s="66"/>
      <c r="T517" s="66"/>
      <c r="W517" s="199"/>
      <c r="X517" s="199"/>
      <c r="Y517" s="199"/>
      <c r="Z517" s="199"/>
      <c r="AA517" s="199"/>
      <c r="AB517" s="199"/>
      <c r="AC517" s="199"/>
      <c r="AD517" s="199"/>
      <c r="AE517" s="199"/>
      <c r="AF517" s="199"/>
      <c r="AG517" s="199"/>
      <c r="AH517" s="199"/>
      <c r="AI517" s="199"/>
      <c r="AK517" s="66"/>
      <c r="AL517" s="66"/>
      <c r="AM517" s="66"/>
      <c r="AN517" s="66"/>
      <c r="AO517" s="66"/>
      <c r="AP517" s="66"/>
      <c r="AQ517" s="66"/>
      <c r="AR517" s="66"/>
      <c r="AS517" s="66"/>
      <c r="AT517" s="66"/>
      <c r="AU517" s="66"/>
      <c r="AV517" s="66"/>
      <c r="AW517" s="66"/>
      <c r="AX517" s="66"/>
      <c r="AY517" s="66"/>
      <c r="AZ517" s="66"/>
      <c r="BA517" s="66"/>
      <c r="BB517" s="66"/>
      <c r="BC517" s="66"/>
      <c r="BD517" s="66"/>
      <c r="BG517" s="200"/>
      <c r="BH517" s="200"/>
      <c r="BI517" s="200"/>
      <c r="BJ517" s="200"/>
      <c r="BK517" s="200"/>
      <c r="BL517" s="200"/>
      <c r="BN517" s="200"/>
      <c r="BO517" s="200"/>
      <c r="BP517" s="200"/>
      <c r="BQ517" s="200"/>
      <c r="BR517" s="200"/>
      <c r="BS517" s="200"/>
      <c r="BT517" s="200"/>
    </row>
    <row r="518" spans="3:72" ht="15" customHeight="1" hidden="1">
      <c r="C518" s="266" t="s">
        <v>471</v>
      </c>
      <c r="D518" s="66"/>
      <c r="E518" s="66"/>
      <c r="F518" s="66"/>
      <c r="G518" s="66"/>
      <c r="H518" s="66"/>
      <c r="I518" s="66"/>
      <c r="J518" s="66"/>
      <c r="K518" s="66"/>
      <c r="L518" s="66"/>
      <c r="M518" s="66"/>
      <c r="N518" s="66"/>
      <c r="O518" s="66"/>
      <c r="P518" s="66" t="s">
        <v>469</v>
      </c>
      <c r="Q518" s="66"/>
      <c r="R518" s="66"/>
      <c r="S518" s="66"/>
      <c r="T518" s="66"/>
      <c r="W518" s="473">
        <v>3298583213</v>
      </c>
      <c r="X518" s="473"/>
      <c r="Y518" s="473"/>
      <c r="Z518" s="473"/>
      <c r="AA518" s="473"/>
      <c r="AB518" s="473"/>
      <c r="AC518" s="199"/>
      <c r="AD518" s="473"/>
      <c r="AE518" s="473"/>
      <c r="AF518" s="473"/>
      <c r="AG518" s="473"/>
      <c r="AH518" s="473"/>
      <c r="AI518" s="473"/>
      <c r="AK518" s="66"/>
      <c r="AL518" s="66"/>
      <c r="AM518" s="66"/>
      <c r="AN518" s="66"/>
      <c r="AO518" s="66"/>
      <c r="AP518" s="66"/>
      <c r="AQ518" s="66"/>
      <c r="AR518" s="66"/>
      <c r="AS518" s="66"/>
      <c r="AT518" s="66"/>
      <c r="AU518" s="66"/>
      <c r="AV518" s="66"/>
      <c r="AW518" s="66"/>
      <c r="AX518" s="66"/>
      <c r="AY518" s="66"/>
      <c r="AZ518" s="66"/>
      <c r="BA518" s="66"/>
      <c r="BB518" s="66"/>
      <c r="BC518" s="66"/>
      <c r="BD518" s="66"/>
      <c r="BG518" s="200"/>
      <c r="BH518" s="200"/>
      <c r="BI518" s="200"/>
      <c r="BJ518" s="200"/>
      <c r="BK518" s="200"/>
      <c r="BL518" s="200"/>
      <c r="BN518" s="200"/>
      <c r="BO518" s="200"/>
      <c r="BP518" s="200"/>
      <c r="BQ518" s="200"/>
      <c r="BR518" s="200"/>
      <c r="BS518" s="200"/>
      <c r="BT518" s="200"/>
    </row>
    <row r="519" spans="3:72" ht="15" customHeight="1" hidden="1">
      <c r="C519" s="266" t="s">
        <v>468</v>
      </c>
      <c r="D519" s="66"/>
      <c r="E519" s="66"/>
      <c r="F519" s="66"/>
      <c r="G519" s="66"/>
      <c r="H519" s="66"/>
      <c r="I519" s="66"/>
      <c r="J519" s="66"/>
      <c r="K519" s="66"/>
      <c r="L519" s="66"/>
      <c r="M519" s="66"/>
      <c r="N519" s="66"/>
      <c r="O519" s="66"/>
      <c r="P519" s="66" t="s">
        <v>470</v>
      </c>
      <c r="Q519" s="66"/>
      <c r="R519" s="66"/>
      <c r="S519" s="66"/>
      <c r="T519" s="66"/>
      <c r="W519" s="199"/>
      <c r="X519" s="199"/>
      <c r="Y519" s="199"/>
      <c r="Z519" s="199"/>
      <c r="AA519" s="199"/>
      <c r="AB519" s="199"/>
      <c r="AC519" s="199"/>
      <c r="AD519" s="199"/>
      <c r="AE519" s="199"/>
      <c r="AF519" s="199"/>
      <c r="AG519" s="199"/>
      <c r="AH519" s="199"/>
      <c r="AI519" s="199"/>
      <c r="AK519" s="66"/>
      <c r="AL519" s="66"/>
      <c r="AM519" s="66"/>
      <c r="AN519" s="66"/>
      <c r="AO519" s="66"/>
      <c r="AP519" s="66"/>
      <c r="AQ519" s="66"/>
      <c r="AR519" s="66"/>
      <c r="AS519" s="66"/>
      <c r="AT519" s="66"/>
      <c r="AU519" s="66"/>
      <c r="AV519" s="66"/>
      <c r="AW519" s="66"/>
      <c r="AX519" s="66"/>
      <c r="AY519" s="66"/>
      <c r="AZ519" s="66"/>
      <c r="BA519" s="66"/>
      <c r="BB519" s="66"/>
      <c r="BC519" s="66"/>
      <c r="BD519" s="66"/>
      <c r="BG519" s="200"/>
      <c r="BH519" s="200"/>
      <c r="BI519" s="200"/>
      <c r="BJ519" s="200"/>
      <c r="BK519" s="200"/>
      <c r="BL519" s="200"/>
      <c r="BN519" s="200"/>
      <c r="BO519" s="200"/>
      <c r="BP519" s="200"/>
      <c r="BQ519" s="200"/>
      <c r="BR519" s="200"/>
      <c r="BS519" s="200"/>
      <c r="BT519" s="200"/>
    </row>
    <row r="520" spans="3:72" ht="15" customHeight="1" hidden="1">
      <c r="C520" s="33" t="s">
        <v>472</v>
      </c>
      <c r="D520" s="66"/>
      <c r="E520" s="66"/>
      <c r="F520" s="66"/>
      <c r="G520" s="66"/>
      <c r="H520" s="66"/>
      <c r="I520" s="66"/>
      <c r="J520" s="66"/>
      <c r="K520" s="66"/>
      <c r="L520" s="66"/>
      <c r="M520" s="66"/>
      <c r="N520" s="66"/>
      <c r="O520" s="66"/>
      <c r="P520" s="66"/>
      <c r="Q520" s="66"/>
      <c r="R520" s="66"/>
      <c r="S520" s="66"/>
      <c r="T520" s="66"/>
      <c r="W520" s="199"/>
      <c r="X520" s="199"/>
      <c r="Y520" s="199"/>
      <c r="Z520" s="199"/>
      <c r="AA520" s="199"/>
      <c r="AB520" s="199"/>
      <c r="AC520" s="199"/>
      <c r="AD520" s="199"/>
      <c r="AE520" s="199"/>
      <c r="AF520" s="199"/>
      <c r="AG520" s="199"/>
      <c r="AH520" s="199"/>
      <c r="AI520" s="199"/>
      <c r="AK520" s="66"/>
      <c r="AL520" s="66"/>
      <c r="AM520" s="66"/>
      <c r="AN520" s="66"/>
      <c r="AO520" s="66"/>
      <c r="AP520" s="66"/>
      <c r="AQ520" s="66"/>
      <c r="AR520" s="66"/>
      <c r="AS520" s="66"/>
      <c r="AT520" s="66"/>
      <c r="AU520" s="66"/>
      <c r="AV520" s="66"/>
      <c r="AW520" s="66"/>
      <c r="AX520" s="66"/>
      <c r="AY520" s="66"/>
      <c r="AZ520" s="66"/>
      <c r="BA520" s="66"/>
      <c r="BB520" s="66"/>
      <c r="BC520" s="66"/>
      <c r="BD520" s="66"/>
      <c r="BG520" s="200"/>
      <c r="BH520" s="200"/>
      <c r="BI520" s="200"/>
      <c r="BJ520" s="200"/>
      <c r="BK520" s="200"/>
      <c r="BL520" s="200"/>
      <c r="BN520" s="200"/>
      <c r="BO520" s="200"/>
      <c r="BP520" s="200"/>
      <c r="BQ520" s="200"/>
      <c r="BR520" s="200"/>
      <c r="BS520" s="200"/>
      <c r="BT520" s="200"/>
    </row>
    <row r="521" spans="3:72" ht="15" customHeight="1" hidden="1">
      <c r="C521" s="266" t="s">
        <v>468</v>
      </c>
      <c r="D521" s="66"/>
      <c r="E521" s="66"/>
      <c r="F521" s="66"/>
      <c r="G521" s="66"/>
      <c r="H521" s="66"/>
      <c r="I521" s="66"/>
      <c r="J521" s="66"/>
      <c r="K521" s="66"/>
      <c r="L521" s="66"/>
      <c r="M521" s="66"/>
      <c r="N521" s="66"/>
      <c r="O521" s="66"/>
      <c r="P521" s="66"/>
      <c r="Q521" s="66"/>
      <c r="R521" s="66"/>
      <c r="S521" s="66"/>
      <c r="T521" s="66"/>
      <c r="W521" s="199"/>
      <c r="X521" s="199"/>
      <c r="Y521" s="199"/>
      <c r="Z521" s="199"/>
      <c r="AA521" s="199"/>
      <c r="AB521" s="199"/>
      <c r="AC521" s="199"/>
      <c r="AD521" s="199"/>
      <c r="AE521" s="199"/>
      <c r="AF521" s="199"/>
      <c r="AG521" s="199"/>
      <c r="AH521" s="199"/>
      <c r="AI521" s="199"/>
      <c r="AK521" s="66"/>
      <c r="AL521" s="66"/>
      <c r="AM521" s="66"/>
      <c r="AN521" s="66"/>
      <c r="AO521" s="66"/>
      <c r="AP521" s="66"/>
      <c r="AQ521" s="66"/>
      <c r="AR521" s="66"/>
      <c r="AS521" s="66"/>
      <c r="AT521" s="66"/>
      <c r="AU521" s="66"/>
      <c r="AV521" s="66"/>
      <c r="AW521" s="66"/>
      <c r="AX521" s="66"/>
      <c r="AY521" s="66"/>
      <c r="AZ521" s="66"/>
      <c r="BA521" s="66"/>
      <c r="BB521" s="66"/>
      <c r="BC521" s="66"/>
      <c r="BD521" s="66"/>
      <c r="BG521" s="200"/>
      <c r="BH521" s="200"/>
      <c r="BI521" s="200"/>
      <c r="BJ521" s="200"/>
      <c r="BK521" s="200"/>
      <c r="BL521" s="200"/>
      <c r="BN521" s="200"/>
      <c r="BO521" s="200"/>
      <c r="BP521" s="200"/>
      <c r="BQ521" s="200"/>
      <c r="BR521" s="200"/>
      <c r="BS521" s="200"/>
      <c r="BT521" s="200"/>
    </row>
    <row r="522" spans="3:72" ht="15" customHeight="1" hidden="1">
      <c r="C522" s="266" t="s">
        <v>468</v>
      </c>
      <c r="D522" s="66"/>
      <c r="E522" s="66"/>
      <c r="F522" s="66"/>
      <c r="G522" s="66"/>
      <c r="H522" s="66"/>
      <c r="I522" s="66"/>
      <c r="J522" s="66"/>
      <c r="K522" s="66"/>
      <c r="L522" s="66"/>
      <c r="M522" s="66"/>
      <c r="N522" s="66"/>
      <c r="O522" s="66"/>
      <c r="P522" s="66"/>
      <c r="Q522" s="66"/>
      <c r="R522" s="66"/>
      <c r="S522" s="66"/>
      <c r="T522" s="66"/>
      <c r="W522" s="199"/>
      <c r="X522" s="199"/>
      <c r="Y522" s="199"/>
      <c r="Z522" s="199"/>
      <c r="AA522" s="199"/>
      <c r="AB522" s="199"/>
      <c r="AC522" s="199"/>
      <c r="AD522" s="199"/>
      <c r="AE522" s="199"/>
      <c r="AF522" s="199"/>
      <c r="AG522" s="199"/>
      <c r="AH522" s="199"/>
      <c r="AI522" s="199"/>
      <c r="AK522" s="66"/>
      <c r="AL522" s="66"/>
      <c r="AM522" s="66"/>
      <c r="AN522" s="66"/>
      <c r="AO522" s="66"/>
      <c r="AP522" s="66"/>
      <c r="AQ522" s="66"/>
      <c r="AR522" s="66"/>
      <c r="AS522" s="66"/>
      <c r="AT522" s="66"/>
      <c r="AU522" s="66"/>
      <c r="AV522" s="66"/>
      <c r="AW522" s="66"/>
      <c r="AX522" s="66"/>
      <c r="AY522" s="66"/>
      <c r="AZ522" s="66"/>
      <c r="BA522" s="66"/>
      <c r="BB522" s="66"/>
      <c r="BC522" s="66"/>
      <c r="BD522" s="66"/>
      <c r="BG522" s="200"/>
      <c r="BH522" s="200"/>
      <c r="BI522" s="200"/>
      <c r="BJ522" s="200"/>
      <c r="BK522" s="200"/>
      <c r="BL522" s="200"/>
      <c r="BN522" s="200"/>
      <c r="BO522" s="200"/>
      <c r="BP522" s="200"/>
      <c r="BQ522" s="200"/>
      <c r="BR522" s="200"/>
      <c r="BS522" s="200"/>
      <c r="BT522" s="200"/>
    </row>
    <row r="523" spans="3:72" ht="15" customHeight="1" hidden="1">
      <c r="C523" s="33" t="s">
        <v>473</v>
      </c>
      <c r="D523" s="66"/>
      <c r="E523" s="66"/>
      <c r="F523" s="66"/>
      <c r="G523" s="66"/>
      <c r="H523" s="66"/>
      <c r="I523" s="66"/>
      <c r="J523" s="66"/>
      <c r="K523" s="66"/>
      <c r="L523" s="66"/>
      <c r="M523" s="66"/>
      <c r="N523" s="66"/>
      <c r="O523" s="66"/>
      <c r="P523" s="66"/>
      <c r="Q523" s="66"/>
      <c r="R523" s="66"/>
      <c r="S523" s="66"/>
      <c r="T523" s="66"/>
      <c r="W523" s="199"/>
      <c r="X523" s="199"/>
      <c r="Y523" s="199"/>
      <c r="Z523" s="199"/>
      <c r="AA523" s="199"/>
      <c r="AB523" s="199"/>
      <c r="AC523" s="199"/>
      <c r="AD523" s="199"/>
      <c r="AE523" s="199"/>
      <c r="AF523" s="199"/>
      <c r="AG523" s="199"/>
      <c r="AH523" s="199"/>
      <c r="AI523" s="199"/>
      <c r="AK523" s="66"/>
      <c r="AL523" s="66"/>
      <c r="AM523" s="66"/>
      <c r="AN523" s="66"/>
      <c r="AO523" s="66"/>
      <c r="AP523" s="66"/>
      <c r="AQ523" s="66"/>
      <c r="AR523" s="66"/>
      <c r="AS523" s="66"/>
      <c r="AT523" s="66"/>
      <c r="AU523" s="66"/>
      <c r="AV523" s="66"/>
      <c r="AW523" s="66"/>
      <c r="AX523" s="66"/>
      <c r="AY523" s="66"/>
      <c r="AZ523" s="66"/>
      <c r="BA523" s="66"/>
      <c r="BB523" s="66"/>
      <c r="BC523" s="66"/>
      <c r="BD523" s="66"/>
      <c r="BG523" s="200"/>
      <c r="BH523" s="200"/>
      <c r="BI523" s="200"/>
      <c r="BJ523" s="200"/>
      <c r="BK523" s="200"/>
      <c r="BL523" s="200"/>
      <c r="BN523" s="200"/>
      <c r="BO523" s="200"/>
      <c r="BP523" s="200"/>
      <c r="BQ523" s="200"/>
      <c r="BR523" s="200"/>
      <c r="BS523" s="200"/>
      <c r="BT523" s="200"/>
    </row>
    <row r="524" spans="3:72" ht="15" customHeight="1" hidden="1">
      <c r="C524" s="266" t="s">
        <v>474</v>
      </c>
      <c r="D524" s="66"/>
      <c r="E524" s="66"/>
      <c r="F524" s="66"/>
      <c r="G524" s="66"/>
      <c r="H524" s="66"/>
      <c r="I524" s="66"/>
      <c r="J524" s="66"/>
      <c r="K524" s="66"/>
      <c r="L524" s="66"/>
      <c r="M524" s="66"/>
      <c r="N524" s="66"/>
      <c r="O524" s="66"/>
      <c r="P524" s="33" t="s">
        <v>475</v>
      </c>
      <c r="Q524" s="66"/>
      <c r="R524" s="66"/>
      <c r="S524" s="66"/>
      <c r="T524" s="66"/>
      <c r="W524" s="199"/>
      <c r="X524" s="199"/>
      <c r="Y524" s="199"/>
      <c r="Z524" s="199"/>
      <c r="AA524" s="199"/>
      <c r="AB524" s="199"/>
      <c r="AC524" s="199"/>
      <c r="AD524" s="199"/>
      <c r="AE524" s="199"/>
      <c r="AF524" s="199"/>
      <c r="AG524" s="199"/>
      <c r="AH524" s="199"/>
      <c r="AI524" s="199"/>
      <c r="AK524" s="66"/>
      <c r="AL524" s="66"/>
      <c r="AM524" s="66"/>
      <c r="AN524" s="66"/>
      <c r="AO524" s="66"/>
      <c r="AP524" s="66"/>
      <c r="AQ524" s="66"/>
      <c r="AR524" s="66"/>
      <c r="AS524" s="66"/>
      <c r="AT524" s="66"/>
      <c r="AU524" s="66"/>
      <c r="AV524" s="66"/>
      <c r="AW524" s="66"/>
      <c r="AX524" s="66"/>
      <c r="AY524" s="66"/>
      <c r="AZ524" s="66"/>
      <c r="BA524" s="66"/>
      <c r="BB524" s="66"/>
      <c r="BC524" s="66"/>
      <c r="BD524" s="66"/>
      <c r="BG524" s="200"/>
      <c r="BH524" s="200"/>
      <c r="BI524" s="200"/>
      <c r="BJ524" s="200"/>
      <c r="BK524" s="200"/>
      <c r="BL524" s="200"/>
      <c r="BN524" s="200"/>
      <c r="BO524" s="200"/>
      <c r="BP524" s="200"/>
      <c r="BQ524" s="200"/>
      <c r="BR524" s="200"/>
      <c r="BS524" s="200"/>
      <c r="BT524" s="200"/>
    </row>
    <row r="525" spans="3:72" ht="15" customHeight="1" hidden="1">
      <c r="C525" s="33" t="s">
        <v>476</v>
      </c>
      <c r="D525" s="66"/>
      <c r="E525" s="66"/>
      <c r="F525" s="66"/>
      <c r="G525" s="66"/>
      <c r="H525" s="66"/>
      <c r="I525" s="66"/>
      <c r="J525" s="66"/>
      <c r="K525" s="66"/>
      <c r="L525" s="66"/>
      <c r="M525" s="66"/>
      <c r="N525" s="66"/>
      <c r="O525" s="66"/>
      <c r="P525" s="66"/>
      <c r="Q525" s="66"/>
      <c r="R525" s="66"/>
      <c r="S525" s="66"/>
      <c r="T525" s="66"/>
      <c r="W525" s="199"/>
      <c r="X525" s="199"/>
      <c r="Y525" s="199"/>
      <c r="Z525" s="199"/>
      <c r="AA525" s="199"/>
      <c r="AB525" s="199"/>
      <c r="AC525" s="199"/>
      <c r="AD525" s="199"/>
      <c r="AE525" s="199"/>
      <c r="AF525" s="199"/>
      <c r="AG525" s="199"/>
      <c r="AH525" s="199"/>
      <c r="AI525" s="199"/>
      <c r="AK525" s="66"/>
      <c r="AL525" s="66"/>
      <c r="AM525" s="66"/>
      <c r="AN525" s="66"/>
      <c r="AO525" s="66"/>
      <c r="AP525" s="66"/>
      <c r="AQ525" s="66"/>
      <c r="AR525" s="66"/>
      <c r="AS525" s="66"/>
      <c r="AT525" s="66"/>
      <c r="AU525" s="66"/>
      <c r="AV525" s="66"/>
      <c r="AW525" s="66"/>
      <c r="AX525" s="66"/>
      <c r="AY525" s="66"/>
      <c r="AZ525" s="66"/>
      <c r="BA525" s="66"/>
      <c r="BB525" s="66"/>
      <c r="BC525" s="66"/>
      <c r="BD525" s="66"/>
      <c r="BG525" s="200"/>
      <c r="BH525" s="200"/>
      <c r="BI525" s="200"/>
      <c r="BJ525" s="200"/>
      <c r="BK525" s="200"/>
      <c r="BL525" s="200"/>
      <c r="BN525" s="200"/>
      <c r="BO525" s="200"/>
      <c r="BP525" s="200"/>
      <c r="BQ525" s="200"/>
      <c r="BR525" s="200"/>
      <c r="BS525" s="200"/>
      <c r="BT525" s="200"/>
    </row>
    <row r="526" spans="3:72" ht="15" customHeight="1" hidden="1">
      <c r="C526" s="266" t="s">
        <v>474</v>
      </c>
      <c r="D526" s="66"/>
      <c r="E526" s="66"/>
      <c r="F526" s="66"/>
      <c r="G526" s="66"/>
      <c r="H526" s="66"/>
      <c r="I526" s="66"/>
      <c r="J526" s="66"/>
      <c r="K526" s="66"/>
      <c r="L526" s="66"/>
      <c r="M526" s="66"/>
      <c r="N526" s="66"/>
      <c r="O526" s="66"/>
      <c r="P526" s="66"/>
      <c r="Q526" s="66"/>
      <c r="R526" s="66"/>
      <c r="S526" s="66"/>
      <c r="T526" s="66"/>
      <c r="W526" s="199"/>
      <c r="X526" s="199"/>
      <c r="Y526" s="199"/>
      <c r="Z526" s="199"/>
      <c r="AA526" s="199"/>
      <c r="AB526" s="199"/>
      <c r="AC526" s="199"/>
      <c r="AD526" s="199"/>
      <c r="AE526" s="199"/>
      <c r="AF526" s="199"/>
      <c r="AG526" s="199"/>
      <c r="AH526" s="199"/>
      <c r="AI526" s="199"/>
      <c r="AK526" s="66"/>
      <c r="AL526" s="66"/>
      <c r="AM526" s="66"/>
      <c r="AN526" s="66"/>
      <c r="AO526" s="66"/>
      <c r="AP526" s="66"/>
      <c r="AQ526" s="66"/>
      <c r="AR526" s="66"/>
      <c r="AS526" s="66"/>
      <c r="AT526" s="66"/>
      <c r="AU526" s="66"/>
      <c r="AV526" s="66"/>
      <c r="AW526" s="66"/>
      <c r="AX526" s="66"/>
      <c r="AY526" s="66"/>
      <c r="AZ526" s="66"/>
      <c r="BA526" s="66"/>
      <c r="BB526" s="66"/>
      <c r="BC526" s="66"/>
      <c r="BD526" s="66"/>
      <c r="BG526" s="200"/>
      <c r="BH526" s="200"/>
      <c r="BI526" s="200"/>
      <c r="BJ526" s="200"/>
      <c r="BK526" s="200"/>
      <c r="BL526" s="200"/>
      <c r="BN526" s="200"/>
      <c r="BO526" s="200"/>
      <c r="BP526" s="200"/>
      <c r="BQ526" s="200"/>
      <c r="BR526" s="200"/>
      <c r="BS526" s="200"/>
      <c r="BT526" s="200"/>
    </row>
    <row r="527" spans="3:72" ht="15" customHeight="1" hidden="1">
      <c r="C527" s="345" t="s">
        <v>477</v>
      </c>
      <c r="D527" s="66"/>
      <c r="E527" s="66"/>
      <c r="F527" s="66"/>
      <c r="G527" s="66"/>
      <c r="H527" s="66"/>
      <c r="I527" s="66"/>
      <c r="J527" s="66"/>
      <c r="K527" s="66"/>
      <c r="L527" s="66"/>
      <c r="M527" s="66"/>
      <c r="N527" s="66"/>
      <c r="O527" s="66"/>
      <c r="P527" s="66"/>
      <c r="Q527" s="66"/>
      <c r="R527" s="66"/>
      <c r="S527" s="66"/>
      <c r="T527" s="66"/>
      <c r="W527" s="199"/>
      <c r="X527" s="199"/>
      <c r="Y527" s="199"/>
      <c r="Z527" s="199"/>
      <c r="AA527" s="199"/>
      <c r="AB527" s="199"/>
      <c r="AC527" s="199"/>
      <c r="AD527" s="199"/>
      <c r="AE527" s="199"/>
      <c r="AF527" s="199"/>
      <c r="AG527" s="199"/>
      <c r="AH527" s="199"/>
      <c r="AI527" s="199"/>
      <c r="AK527" s="66"/>
      <c r="AL527" s="66"/>
      <c r="AM527" s="66"/>
      <c r="AN527" s="66"/>
      <c r="AO527" s="66"/>
      <c r="AP527" s="66"/>
      <c r="AQ527" s="66"/>
      <c r="AR527" s="66"/>
      <c r="AS527" s="66"/>
      <c r="AT527" s="66"/>
      <c r="AU527" s="66"/>
      <c r="AV527" s="66"/>
      <c r="AW527" s="66"/>
      <c r="AX527" s="66"/>
      <c r="AY527" s="66"/>
      <c r="AZ527" s="66"/>
      <c r="BA527" s="66"/>
      <c r="BB527" s="66"/>
      <c r="BC527" s="66"/>
      <c r="BD527" s="66"/>
      <c r="BG527" s="200"/>
      <c r="BH527" s="200"/>
      <c r="BI527" s="200"/>
      <c r="BJ527" s="200"/>
      <c r="BK527" s="200"/>
      <c r="BL527" s="200"/>
      <c r="BN527" s="200"/>
      <c r="BO527" s="200"/>
      <c r="BP527" s="200"/>
      <c r="BQ527" s="200"/>
      <c r="BR527" s="200"/>
      <c r="BS527" s="200"/>
      <c r="BT527" s="200"/>
    </row>
    <row r="528" spans="3:72" ht="15" customHeight="1" hidden="1">
      <c r="C528" s="33"/>
      <c r="D528" s="66"/>
      <c r="E528" s="66"/>
      <c r="F528" s="66"/>
      <c r="G528" s="66"/>
      <c r="H528" s="66"/>
      <c r="I528" s="66"/>
      <c r="J528" s="66"/>
      <c r="K528" s="66"/>
      <c r="L528" s="66"/>
      <c r="M528" s="66"/>
      <c r="N528" s="66"/>
      <c r="O528" s="66"/>
      <c r="P528" s="66"/>
      <c r="Q528" s="66"/>
      <c r="R528" s="66"/>
      <c r="S528" s="66"/>
      <c r="T528" s="66"/>
      <c r="W528" s="199"/>
      <c r="X528" s="199"/>
      <c r="Y528" s="199"/>
      <c r="Z528" s="199"/>
      <c r="AA528" s="199"/>
      <c r="AB528" s="199"/>
      <c r="AC528" s="199"/>
      <c r="AD528" s="199"/>
      <c r="AE528" s="199"/>
      <c r="AF528" s="199"/>
      <c r="AG528" s="199"/>
      <c r="AH528" s="199"/>
      <c r="AI528" s="199"/>
      <c r="AK528" s="66"/>
      <c r="AL528" s="66"/>
      <c r="AM528" s="66"/>
      <c r="AN528" s="66"/>
      <c r="AO528" s="66"/>
      <c r="AP528" s="66"/>
      <c r="AQ528" s="66"/>
      <c r="AR528" s="66"/>
      <c r="AS528" s="66"/>
      <c r="AT528" s="66"/>
      <c r="AU528" s="66"/>
      <c r="AV528" s="66"/>
      <c r="AW528" s="66"/>
      <c r="AX528" s="66"/>
      <c r="AY528" s="66"/>
      <c r="AZ528" s="66"/>
      <c r="BA528" s="66"/>
      <c r="BB528" s="66"/>
      <c r="BC528" s="66"/>
      <c r="BD528" s="66"/>
      <c r="BG528" s="200"/>
      <c r="BH528" s="200"/>
      <c r="BI528" s="200"/>
      <c r="BJ528" s="200"/>
      <c r="BK528" s="200"/>
      <c r="BL528" s="200"/>
      <c r="BN528" s="200"/>
      <c r="BO528" s="200"/>
      <c r="BP528" s="200"/>
      <c r="BQ528" s="200"/>
      <c r="BR528" s="200"/>
      <c r="BS528" s="200"/>
      <c r="BT528" s="200"/>
    </row>
    <row r="529" spans="3:72" ht="15" customHeight="1" hidden="1">
      <c r="C529" s="33" t="s">
        <v>478</v>
      </c>
      <c r="D529" s="66"/>
      <c r="E529" s="66"/>
      <c r="F529" s="66"/>
      <c r="G529" s="66"/>
      <c r="H529" s="66"/>
      <c r="I529" s="66"/>
      <c r="J529" s="66"/>
      <c r="K529" s="66"/>
      <c r="L529" s="66"/>
      <c r="M529" s="66"/>
      <c r="N529" s="66"/>
      <c r="O529" s="66"/>
      <c r="P529" s="66"/>
      <c r="Q529" s="66"/>
      <c r="R529" s="66"/>
      <c r="S529" s="66"/>
      <c r="T529" s="66"/>
      <c r="W529" s="199"/>
      <c r="X529" s="199"/>
      <c r="Y529" s="199"/>
      <c r="Z529" s="199"/>
      <c r="AA529" s="199"/>
      <c r="AB529" s="199"/>
      <c r="AC529" s="199"/>
      <c r="AD529" s="199"/>
      <c r="AE529" s="199"/>
      <c r="AF529" s="199"/>
      <c r="AG529" s="199"/>
      <c r="AH529" s="199"/>
      <c r="AI529" s="199"/>
      <c r="AK529" s="66"/>
      <c r="AL529" s="66"/>
      <c r="AM529" s="66"/>
      <c r="AN529" s="66"/>
      <c r="AO529" s="66"/>
      <c r="AP529" s="66"/>
      <c r="AQ529" s="66"/>
      <c r="AR529" s="66"/>
      <c r="AS529" s="66"/>
      <c r="AT529" s="66"/>
      <c r="AU529" s="66"/>
      <c r="AV529" s="66"/>
      <c r="AW529" s="66"/>
      <c r="AX529" s="66"/>
      <c r="AY529" s="66"/>
      <c r="AZ529" s="66"/>
      <c r="BA529" s="66"/>
      <c r="BB529" s="66"/>
      <c r="BC529" s="66"/>
      <c r="BD529" s="66"/>
      <c r="BG529" s="200"/>
      <c r="BH529" s="200"/>
      <c r="BI529" s="200"/>
      <c r="BJ529" s="200"/>
      <c r="BK529" s="200"/>
      <c r="BL529" s="200"/>
      <c r="BN529" s="200"/>
      <c r="BO529" s="200"/>
      <c r="BP529" s="200"/>
      <c r="BQ529" s="200"/>
      <c r="BR529" s="200"/>
      <c r="BS529" s="200"/>
      <c r="BT529" s="200"/>
    </row>
    <row r="530" spans="3:72" ht="15" customHeight="1" hidden="1">
      <c r="C530" s="33"/>
      <c r="D530" s="66"/>
      <c r="E530" s="66"/>
      <c r="F530" s="66"/>
      <c r="G530" s="66"/>
      <c r="H530" s="66"/>
      <c r="I530" s="66"/>
      <c r="J530" s="66"/>
      <c r="K530" s="66"/>
      <c r="L530" s="66"/>
      <c r="M530" s="66"/>
      <c r="N530" s="66"/>
      <c r="O530" s="66"/>
      <c r="P530" s="66"/>
      <c r="Q530" s="66"/>
      <c r="R530" s="66"/>
      <c r="S530" s="66"/>
      <c r="T530" s="66"/>
      <c r="W530" s="199"/>
      <c r="X530" s="199"/>
      <c r="Y530" s="199"/>
      <c r="Z530" s="199"/>
      <c r="AA530" s="199"/>
      <c r="AB530" s="199"/>
      <c r="AC530" s="199"/>
      <c r="AD530" s="199"/>
      <c r="AE530" s="199"/>
      <c r="AF530" s="199"/>
      <c r="AG530" s="199"/>
      <c r="AH530" s="199"/>
      <c r="AI530" s="199"/>
      <c r="AK530" s="66"/>
      <c r="AL530" s="66"/>
      <c r="AM530" s="66"/>
      <c r="AN530" s="66"/>
      <c r="AO530" s="66"/>
      <c r="AP530" s="66"/>
      <c r="AQ530" s="66"/>
      <c r="AR530" s="66"/>
      <c r="AS530" s="66"/>
      <c r="AT530" s="66"/>
      <c r="AU530" s="66"/>
      <c r="AV530" s="66"/>
      <c r="AW530" s="66"/>
      <c r="AX530" s="66"/>
      <c r="AY530" s="66"/>
      <c r="AZ530" s="66"/>
      <c r="BA530" s="66"/>
      <c r="BB530" s="66"/>
      <c r="BC530" s="66"/>
      <c r="BD530" s="66"/>
      <c r="BG530" s="200"/>
      <c r="BH530" s="200"/>
      <c r="BI530" s="200"/>
      <c r="BJ530" s="200"/>
      <c r="BK530" s="200"/>
      <c r="BL530" s="200"/>
      <c r="BN530" s="200"/>
      <c r="BO530" s="200"/>
      <c r="BP530" s="200"/>
      <c r="BQ530" s="200"/>
      <c r="BR530" s="200"/>
      <c r="BS530" s="200"/>
      <c r="BT530" s="200"/>
    </row>
    <row r="531" spans="1:75" s="309" customFormat="1" ht="46.5" customHeight="1" hidden="1">
      <c r="A531" s="186"/>
      <c r="B531" s="186"/>
      <c r="C531" s="341"/>
      <c r="D531" s="186"/>
      <c r="E531" s="186"/>
      <c r="F531" s="186"/>
      <c r="G531" s="186"/>
      <c r="H531" s="186"/>
      <c r="I531" s="186"/>
      <c r="J531" s="186"/>
      <c r="K531" s="186"/>
      <c r="L531" s="186"/>
      <c r="M531" s="186"/>
      <c r="N531" s="186"/>
      <c r="P531" s="186" t="s">
        <v>466</v>
      </c>
      <c r="Q531" s="186"/>
      <c r="R531" s="186"/>
      <c r="S531" s="186"/>
      <c r="T531" s="186"/>
      <c r="U531" s="187"/>
      <c r="V531" s="187"/>
      <c r="W531" s="544" t="str">
        <f>'[1]Danh mục'!$B$18</f>
        <v>Quý III/2014</v>
      </c>
      <c r="X531" s="544"/>
      <c r="Y531" s="544"/>
      <c r="Z531" s="544"/>
      <c r="AA531" s="544"/>
      <c r="AB531" s="544"/>
      <c r="AC531" s="342"/>
      <c r="AD531" s="544" t="str">
        <f>'[1]Danh mục'!$B$20</f>
        <v>Quý III/2013</v>
      </c>
      <c r="AE531" s="544"/>
      <c r="AF531" s="544"/>
      <c r="AG531" s="544"/>
      <c r="AH531" s="544"/>
      <c r="AI531" s="544"/>
      <c r="AK531" s="186"/>
      <c r="AL531" s="186"/>
      <c r="AM531" s="186"/>
      <c r="AN531" s="186"/>
      <c r="AO531" s="186"/>
      <c r="AP531" s="186"/>
      <c r="AQ531" s="186"/>
      <c r="AR531" s="186"/>
      <c r="AS531" s="186"/>
      <c r="AT531" s="186"/>
      <c r="AU531" s="186"/>
      <c r="AV531" s="186"/>
      <c r="AW531" s="186"/>
      <c r="AX531" s="186"/>
      <c r="AY531" s="186"/>
      <c r="AZ531" s="186"/>
      <c r="BA531" s="186"/>
      <c r="BB531" s="186"/>
      <c r="BC531" s="186"/>
      <c r="BD531" s="186"/>
      <c r="BE531" s="187"/>
      <c r="BF531" s="187"/>
      <c r="BG531" s="205"/>
      <c r="BH531" s="205"/>
      <c r="BI531" s="205"/>
      <c r="BJ531" s="205"/>
      <c r="BK531" s="205"/>
      <c r="BL531" s="205"/>
      <c r="BM531" s="187"/>
      <c r="BN531" s="205"/>
      <c r="BO531" s="205"/>
      <c r="BP531" s="205"/>
      <c r="BQ531" s="205"/>
      <c r="BR531" s="205"/>
      <c r="BS531" s="205"/>
      <c r="BT531" s="205"/>
      <c r="BU531" s="343"/>
      <c r="BV531" s="343"/>
      <c r="BW531" s="187"/>
    </row>
    <row r="532" spans="3:72" ht="15" customHeight="1" hidden="1">
      <c r="C532" s="214"/>
      <c r="D532" s="186"/>
      <c r="E532" s="186"/>
      <c r="F532" s="186"/>
      <c r="G532" s="186"/>
      <c r="H532" s="186"/>
      <c r="I532" s="186"/>
      <c r="J532" s="186"/>
      <c r="K532" s="186"/>
      <c r="L532" s="186"/>
      <c r="M532" s="186"/>
      <c r="N532" s="186"/>
      <c r="O532" s="344"/>
      <c r="P532" s="344"/>
      <c r="Q532" s="344"/>
      <c r="R532" s="344"/>
      <c r="S532" s="344"/>
      <c r="T532" s="344"/>
      <c r="U532" s="209"/>
      <c r="W532" s="220"/>
      <c r="X532" s="220"/>
      <c r="Y532" s="220"/>
      <c r="Z532" s="220"/>
      <c r="AA532" s="220"/>
      <c r="AB532" s="196" t="s">
        <v>579</v>
      </c>
      <c r="AC532" s="208"/>
      <c r="AD532" s="306"/>
      <c r="AE532" s="220"/>
      <c r="AF532" s="220"/>
      <c r="AG532" s="220"/>
      <c r="AH532" s="220"/>
      <c r="AI532" s="196" t="s">
        <v>579</v>
      </c>
      <c r="AM532" s="186"/>
      <c r="AN532" s="186"/>
      <c r="AO532" s="186"/>
      <c r="AP532" s="186"/>
      <c r="AQ532" s="186"/>
      <c r="AR532" s="186"/>
      <c r="AS532" s="186"/>
      <c r="AT532" s="186"/>
      <c r="AU532" s="186"/>
      <c r="AV532" s="186"/>
      <c r="AW532" s="186"/>
      <c r="AX532" s="186"/>
      <c r="AY532" s="186"/>
      <c r="AZ532" s="186"/>
      <c r="BA532" s="186"/>
      <c r="BB532" s="186"/>
      <c r="BC532" s="186"/>
      <c r="BD532" s="186"/>
      <c r="BG532" s="205"/>
      <c r="BH532" s="205"/>
      <c r="BI532" s="205"/>
      <c r="BJ532" s="205"/>
      <c r="BK532" s="205"/>
      <c r="BL532" s="205"/>
      <c r="BN532" s="205"/>
      <c r="BO532" s="205"/>
      <c r="BP532" s="205"/>
      <c r="BQ532" s="205"/>
      <c r="BR532" s="205"/>
      <c r="BS532" s="205"/>
      <c r="BT532" s="205"/>
    </row>
    <row r="533" spans="3:72" ht="15" customHeight="1" hidden="1">
      <c r="C533" s="33" t="s">
        <v>479</v>
      </c>
      <c r="D533" s="66"/>
      <c r="E533" s="66"/>
      <c r="F533" s="66"/>
      <c r="G533" s="66"/>
      <c r="H533" s="66"/>
      <c r="I533" s="66"/>
      <c r="J533" s="66"/>
      <c r="K533" s="66"/>
      <c r="L533" s="66"/>
      <c r="M533" s="66"/>
      <c r="N533" s="66"/>
      <c r="O533" s="66"/>
      <c r="P533" s="66"/>
      <c r="Q533" s="66"/>
      <c r="R533" s="66"/>
      <c r="S533" s="66"/>
      <c r="T533" s="66"/>
      <c r="W533" s="199"/>
      <c r="X533" s="199"/>
      <c r="Y533" s="199"/>
      <c r="Z533" s="199"/>
      <c r="AA533" s="199"/>
      <c r="AB533" s="199"/>
      <c r="AC533" s="199"/>
      <c r="AD533" s="199"/>
      <c r="AE533" s="199"/>
      <c r="AF533" s="199"/>
      <c r="AG533" s="199"/>
      <c r="AH533" s="199"/>
      <c r="AI533" s="199"/>
      <c r="AK533" s="66"/>
      <c r="AL533" s="66"/>
      <c r="AM533" s="66"/>
      <c r="AN533" s="66"/>
      <c r="AO533" s="66"/>
      <c r="AP533" s="66"/>
      <c r="AQ533" s="66"/>
      <c r="AR533" s="66"/>
      <c r="AS533" s="66"/>
      <c r="AT533" s="66"/>
      <c r="AU533" s="66"/>
      <c r="AV533" s="66"/>
      <c r="AW533" s="66"/>
      <c r="AX533" s="66"/>
      <c r="AY533" s="66"/>
      <c r="AZ533" s="66"/>
      <c r="BA533" s="66"/>
      <c r="BB533" s="66"/>
      <c r="BC533" s="66"/>
      <c r="BD533" s="66"/>
      <c r="BG533" s="200"/>
      <c r="BH533" s="200"/>
      <c r="BI533" s="200"/>
      <c r="BJ533" s="200"/>
      <c r="BK533" s="200"/>
      <c r="BL533" s="200"/>
      <c r="BN533" s="200"/>
      <c r="BO533" s="200"/>
      <c r="BP533" s="200"/>
      <c r="BQ533" s="200"/>
      <c r="BR533" s="200"/>
      <c r="BS533" s="200"/>
      <c r="BT533" s="200"/>
    </row>
    <row r="534" spans="3:72" ht="15" customHeight="1" hidden="1">
      <c r="C534" s="266" t="s">
        <v>471</v>
      </c>
      <c r="D534" s="66"/>
      <c r="E534" s="66"/>
      <c r="F534" s="66"/>
      <c r="G534" s="66"/>
      <c r="H534" s="66"/>
      <c r="I534" s="66"/>
      <c r="J534" s="66"/>
      <c r="K534" s="66"/>
      <c r="L534" s="66"/>
      <c r="M534" s="66"/>
      <c r="N534" s="66"/>
      <c r="O534" s="66"/>
      <c r="P534" s="66" t="s">
        <v>469</v>
      </c>
      <c r="Q534" s="66"/>
      <c r="R534" s="66"/>
      <c r="S534" s="66"/>
      <c r="T534" s="66"/>
      <c r="W534" s="473">
        <v>3142165124</v>
      </c>
      <c r="X534" s="473"/>
      <c r="Y534" s="473"/>
      <c r="Z534" s="473"/>
      <c r="AA534" s="473"/>
      <c r="AB534" s="473"/>
      <c r="AC534" s="199"/>
      <c r="AD534" s="199"/>
      <c r="AE534" s="199"/>
      <c r="AF534" s="199"/>
      <c r="AG534" s="199"/>
      <c r="AH534" s="199"/>
      <c r="AI534" s="199"/>
      <c r="AK534" s="66"/>
      <c r="AL534" s="66"/>
      <c r="AM534" s="66"/>
      <c r="AN534" s="66"/>
      <c r="AO534" s="66"/>
      <c r="AP534" s="66"/>
      <c r="AQ534" s="66"/>
      <c r="AR534" s="66"/>
      <c r="AS534" s="66"/>
      <c r="AT534" s="66"/>
      <c r="AU534" s="66"/>
      <c r="AV534" s="66"/>
      <c r="AW534" s="66"/>
      <c r="AX534" s="66"/>
      <c r="AY534" s="66"/>
      <c r="AZ534" s="66"/>
      <c r="BA534" s="66"/>
      <c r="BB534" s="66"/>
      <c r="BC534" s="66"/>
      <c r="BD534" s="66"/>
      <c r="BG534" s="200"/>
      <c r="BH534" s="200"/>
      <c r="BI534" s="200"/>
      <c r="BJ534" s="200"/>
      <c r="BK534" s="200"/>
      <c r="BL534" s="200"/>
      <c r="BN534" s="200"/>
      <c r="BO534" s="200"/>
      <c r="BP534" s="200"/>
      <c r="BQ534" s="200"/>
      <c r="BR534" s="200"/>
      <c r="BS534" s="200"/>
      <c r="BT534" s="200"/>
    </row>
    <row r="535" spans="3:72" ht="15" customHeight="1" hidden="1">
      <c r="C535" s="266" t="s">
        <v>468</v>
      </c>
      <c r="D535" s="66"/>
      <c r="E535" s="66"/>
      <c r="F535" s="66"/>
      <c r="G535" s="66"/>
      <c r="H535" s="66"/>
      <c r="I535" s="66"/>
      <c r="J535" s="66"/>
      <c r="K535" s="66"/>
      <c r="L535" s="66"/>
      <c r="M535" s="66"/>
      <c r="N535" s="66"/>
      <c r="O535" s="66"/>
      <c r="P535" s="66" t="s">
        <v>470</v>
      </c>
      <c r="Q535" s="66"/>
      <c r="R535" s="66"/>
      <c r="S535" s="66"/>
      <c r="T535" s="66"/>
      <c r="W535" s="199"/>
      <c r="X535" s="199"/>
      <c r="Y535" s="199"/>
      <c r="Z535" s="199"/>
      <c r="AA535" s="199"/>
      <c r="AB535" s="199"/>
      <c r="AC535" s="199"/>
      <c r="AD535" s="199"/>
      <c r="AE535" s="199"/>
      <c r="AF535" s="199"/>
      <c r="AG535" s="199"/>
      <c r="AH535" s="199"/>
      <c r="AI535" s="199"/>
      <c r="AK535" s="66"/>
      <c r="AL535" s="66"/>
      <c r="AM535" s="66"/>
      <c r="AN535" s="66"/>
      <c r="AO535" s="66"/>
      <c r="AP535" s="66"/>
      <c r="AQ535" s="66"/>
      <c r="AR535" s="66"/>
      <c r="AS535" s="66"/>
      <c r="AT535" s="66"/>
      <c r="AU535" s="66"/>
      <c r="AV535" s="66"/>
      <c r="AW535" s="66"/>
      <c r="AX535" s="66"/>
      <c r="AY535" s="66"/>
      <c r="AZ535" s="66"/>
      <c r="BA535" s="66"/>
      <c r="BB535" s="66"/>
      <c r="BC535" s="66"/>
      <c r="BD535" s="66"/>
      <c r="BG535" s="200"/>
      <c r="BH535" s="200"/>
      <c r="BI535" s="200"/>
      <c r="BJ535" s="200"/>
      <c r="BK535" s="200"/>
      <c r="BL535" s="200"/>
      <c r="BN535" s="200"/>
      <c r="BO535" s="200"/>
      <c r="BP535" s="200"/>
      <c r="BQ535" s="200"/>
      <c r="BR535" s="200"/>
      <c r="BS535" s="200"/>
      <c r="BT535" s="200"/>
    </row>
    <row r="536" spans="3:72" ht="15" customHeight="1" hidden="1">
      <c r="C536" s="266" t="s">
        <v>474</v>
      </c>
      <c r="D536" s="66"/>
      <c r="E536" s="66"/>
      <c r="F536" s="66"/>
      <c r="G536" s="66"/>
      <c r="H536" s="66"/>
      <c r="I536" s="66"/>
      <c r="J536" s="66"/>
      <c r="K536" s="66"/>
      <c r="L536" s="66"/>
      <c r="M536" s="66"/>
      <c r="N536" s="66"/>
      <c r="O536" s="66"/>
      <c r="P536" s="33" t="s">
        <v>475</v>
      </c>
      <c r="Q536" s="66"/>
      <c r="R536" s="66"/>
      <c r="S536" s="66"/>
      <c r="T536" s="66"/>
      <c r="W536" s="199"/>
      <c r="X536" s="199"/>
      <c r="Y536" s="199"/>
      <c r="Z536" s="199"/>
      <c r="AA536" s="199"/>
      <c r="AB536" s="199"/>
      <c r="AC536" s="199"/>
      <c r="AD536" s="199"/>
      <c r="AE536" s="199"/>
      <c r="AF536" s="199"/>
      <c r="AG536" s="199"/>
      <c r="AH536" s="199"/>
      <c r="AI536" s="199"/>
      <c r="AK536" s="66"/>
      <c r="AL536" s="66"/>
      <c r="AM536" s="66"/>
      <c r="AN536" s="66"/>
      <c r="AO536" s="66"/>
      <c r="AP536" s="66"/>
      <c r="AQ536" s="66"/>
      <c r="AR536" s="66"/>
      <c r="AS536" s="66"/>
      <c r="AT536" s="66"/>
      <c r="AU536" s="66"/>
      <c r="AV536" s="66"/>
      <c r="AW536" s="66"/>
      <c r="AX536" s="66"/>
      <c r="AY536" s="66"/>
      <c r="AZ536" s="66"/>
      <c r="BA536" s="66"/>
      <c r="BB536" s="66"/>
      <c r="BC536" s="66"/>
      <c r="BD536" s="66"/>
      <c r="BG536" s="200"/>
      <c r="BH536" s="200"/>
      <c r="BI536" s="200"/>
      <c r="BJ536" s="200"/>
      <c r="BK536" s="200"/>
      <c r="BL536" s="200"/>
      <c r="BN536" s="200"/>
      <c r="BO536" s="200"/>
      <c r="BP536" s="200"/>
      <c r="BQ536" s="200"/>
      <c r="BR536" s="200"/>
      <c r="BS536" s="200"/>
      <c r="BT536" s="200"/>
    </row>
    <row r="537" spans="3:72" ht="15" customHeight="1" hidden="1">
      <c r="C537" s="33" t="s">
        <v>480</v>
      </c>
      <c r="D537" s="66"/>
      <c r="E537" s="66"/>
      <c r="F537" s="66"/>
      <c r="G537" s="66"/>
      <c r="H537" s="66"/>
      <c r="I537" s="66"/>
      <c r="J537" s="66"/>
      <c r="K537" s="66"/>
      <c r="L537" s="66"/>
      <c r="M537" s="66"/>
      <c r="N537" s="66"/>
      <c r="O537" s="66"/>
      <c r="P537" s="66"/>
      <c r="Q537" s="66"/>
      <c r="R537" s="66"/>
      <c r="S537" s="66"/>
      <c r="T537" s="66"/>
      <c r="W537" s="199"/>
      <c r="X537" s="199"/>
      <c r="Y537" s="199"/>
      <c r="Z537" s="199"/>
      <c r="AA537" s="199"/>
      <c r="AB537" s="199"/>
      <c r="AC537" s="199"/>
      <c r="AD537" s="199"/>
      <c r="AE537" s="199"/>
      <c r="AF537" s="199"/>
      <c r="AG537" s="199"/>
      <c r="AH537" s="199"/>
      <c r="AI537" s="199"/>
      <c r="AK537" s="66"/>
      <c r="AL537" s="66"/>
      <c r="AM537" s="66"/>
      <c r="AN537" s="66"/>
      <c r="AO537" s="66"/>
      <c r="AP537" s="66"/>
      <c r="AQ537" s="66"/>
      <c r="AR537" s="66"/>
      <c r="AS537" s="66"/>
      <c r="AT537" s="66"/>
      <c r="AU537" s="66"/>
      <c r="AV537" s="66"/>
      <c r="AW537" s="66"/>
      <c r="AX537" s="66"/>
      <c r="AY537" s="66"/>
      <c r="AZ537" s="66"/>
      <c r="BA537" s="66"/>
      <c r="BB537" s="66"/>
      <c r="BC537" s="66"/>
      <c r="BD537" s="66"/>
      <c r="BG537" s="200"/>
      <c r="BH537" s="200"/>
      <c r="BI537" s="200"/>
      <c r="BJ537" s="200"/>
      <c r="BK537" s="200"/>
      <c r="BL537" s="200"/>
      <c r="BN537" s="200"/>
      <c r="BO537" s="200"/>
      <c r="BP537" s="200"/>
      <c r="BQ537" s="200"/>
      <c r="BR537" s="200"/>
      <c r="BS537" s="200"/>
      <c r="BT537" s="200"/>
    </row>
    <row r="538" spans="3:72" ht="15" customHeight="1" hidden="1">
      <c r="C538" s="266" t="s">
        <v>468</v>
      </c>
      <c r="D538" s="66"/>
      <c r="E538" s="66"/>
      <c r="F538" s="66"/>
      <c r="G538" s="66"/>
      <c r="H538" s="66"/>
      <c r="I538" s="66"/>
      <c r="J538" s="66"/>
      <c r="K538" s="66"/>
      <c r="L538" s="66"/>
      <c r="M538" s="66"/>
      <c r="N538" s="66"/>
      <c r="O538" s="66"/>
      <c r="P538" s="66" t="s">
        <v>469</v>
      </c>
      <c r="Q538" s="66"/>
      <c r="R538" s="66"/>
      <c r="S538" s="66"/>
      <c r="T538" s="66"/>
      <c r="W538" s="199"/>
      <c r="X538" s="199"/>
      <c r="Y538" s="199"/>
      <c r="Z538" s="199"/>
      <c r="AA538" s="199"/>
      <c r="AB538" s="199"/>
      <c r="AC538" s="199"/>
      <c r="AD538" s="199"/>
      <c r="AE538" s="199"/>
      <c r="AF538" s="199"/>
      <c r="AG538" s="199"/>
      <c r="AH538" s="199"/>
      <c r="AI538" s="199"/>
      <c r="AK538" s="66"/>
      <c r="AL538" s="66"/>
      <c r="AM538" s="66"/>
      <c r="AN538" s="66"/>
      <c r="AO538" s="66"/>
      <c r="AP538" s="66"/>
      <c r="AQ538" s="66"/>
      <c r="AR538" s="66"/>
      <c r="AS538" s="66"/>
      <c r="AT538" s="66"/>
      <c r="AU538" s="66"/>
      <c r="AV538" s="66"/>
      <c r="AW538" s="66"/>
      <c r="AX538" s="66"/>
      <c r="AY538" s="66"/>
      <c r="AZ538" s="66"/>
      <c r="BA538" s="66"/>
      <c r="BB538" s="66"/>
      <c r="BC538" s="66"/>
      <c r="BD538" s="66"/>
      <c r="BG538" s="200"/>
      <c r="BH538" s="200"/>
      <c r="BI538" s="200"/>
      <c r="BJ538" s="200"/>
      <c r="BK538" s="200"/>
      <c r="BL538" s="200"/>
      <c r="BN538" s="200"/>
      <c r="BO538" s="200"/>
      <c r="BP538" s="200"/>
      <c r="BQ538" s="200"/>
      <c r="BR538" s="200"/>
      <c r="BS538" s="200"/>
      <c r="BT538" s="200"/>
    </row>
    <row r="539" spans="3:72" ht="15" customHeight="1" hidden="1">
      <c r="C539" s="266" t="s">
        <v>468</v>
      </c>
      <c r="D539" s="66"/>
      <c r="E539" s="66"/>
      <c r="F539" s="66"/>
      <c r="G539" s="66"/>
      <c r="H539" s="66"/>
      <c r="I539" s="66"/>
      <c r="J539" s="66"/>
      <c r="K539" s="66"/>
      <c r="L539" s="66"/>
      <c r="M539" s="66"/>
      <c r="N539" s="66"/>
      <c r="O539" s="66"/>
      <c r="P539" s="66" t="s">
        <v>481</v>
      </c>
      <c r="Q539" s="66"/>
      <c r="R539" s="66"/>
      <c r="S539" s="66"/>
      <c r="T539" s="66"/>
      <c r="W539" s="199"/>
      <c r="X539" s="199"/>
      <c r="Y539" s="199"/>
      <c r="Z539" s="199"/>
      <c r="AA539" s="199"/>
      <c r="AB539" s="199"/>
      <c r="AC539" s="199"/>
      <c r="AD539" s="199"/>
      <c r="AE539" s="199"/>
      <c r="AF539" s="199"/>
      <c r="AG539" s="199"/>
      <c r="AH539" s="199"/>
      <c r="AI539" s="199"/>
      <c r="AK539" s="66"/>
      <c r="AL539" s="66"/>
      <c r="AM539" s="66"/>
      <c r="AN539" s="66"/>
      <c r="AO539" s="66"/>
      <c r="AP539" s="66"/>
      <c r="AQ539" s="66"/>
      <c r="AR539" s="66"/>
      <c r="AS539" s="66"/>
      <c r="AT539" s="66"/>
      <c r="AU539" s="66"/>
      <c r="AV539" s="66"/>
      <c r="AW539" s="66"/>
      <c r="AX539" s="66"/>
      <c r="AY539" s="66"/>
      <c r="AZ539" s="66"/>
      <c r="BA539" s="66"/>
      <c r="BB539" s="66"/>
      <c r="BC539" s="66"/>
      <c r="BD539" s="66"/>
      <c r="BG539" s="200"/>
      <c r="BH539" s="200"/>
      <c r="BI539" s="200"/>
      <c r="BJ539" s="200"/>
      <c r="BK539" s="200"/>
      <c r="BL539" s="200"/>
      <c r="BN539" s="200"/>
      <c r="BO539" s="200"/>
      <c r="BP539" s="200"/>
      <c r="BQ539" s="200"/>
      <c r="BR539" s="200"/>
      <c r="BS539" s="200"/>
      <c r="BT539" s="200"/>
    </row>
    <row r="540" spans="3:72" ht="15" customHeight="1" hidden="1">
      <c r="C540" s="266"/>
      <c r="D540" s="66"/>
      <c r="E540" s="66"/>
      <c r="F540" s="66"/>
      <c r="G540" s="66"/>
      <c r="H540" s="66"/>
      <c r="I540" s="66"/>
      <c r="J540" s="66"/>
      <c r="K540" s="66"/>
      <c r="L540" s="66"/>
      <c r="M540" s="66"/>
      <c r="N540" s="66"/>
      <c r="O540" s="66"/>
      <c r="P540" s="66"/>
      <c r="Q540" s="66"/>
      <c r="R540" s="66"/>
      <c r="S540" s="66"/>
      <c r="T540" s="66"/>
      <c r="W540" s="199"/>
      <c r="X540" s="199"/>
      <c r="Y540" s="199"/>
      <c r="Z540" s="199"/>
      <c r="AA540" s="199"/>
      <c r="AB540" s="199"/>
      <c r="AC540" s="199"/>
      <c r="AD540" s="199"/>
      <c r="AE540" s="199"/>
      <c r="AF540" s="199"/>
      <c r="AG540" s="199"/>
      <c r="AH540" s="199"/>
      <c r="AI540" s="199"/>
      <c r="AK540" s="66"/>
      <c r="AL540" s="66"/>
      <c r="AM540" s="66"/>
      <c r="AN540" s="66"/>
      <c r="AO540" s="66"/>
      <c r="AP540" s="66"/>
      <c r="AQ540" s="66"/>
      <c r="AR540" s="66"/>
      <c r="AS540" s="66"/>
      <c r="AT540" s="66"/>
      <c r="AU540" s="66"/>
      <c r="AV540" s="66"/>
      <c r="AW540" s="66"/>
      <c r="AX540" s="66"/>
      <c r="AY540" s="66"/>
      <c r="AZ540" s="66"/>
      <c r="BA540" s="66"/>
      <c r="BB540" s="66"/>
      <c r="BC540" s="66"/>
      <c r="BD540" s="66"/>
      <c r="BG540" s="200"/>
      <c r="BH540" s="200"/>
      <c r="BI540" s="200"/>
      <c r="BJ540" s="200"/>
      <c r="BK540" s="200"/>
      <c r="BL540" s="200"/>
      <c r="BN540" s="200"/>
      <c r="BO540" s="200"/>
      <c r="BP540" s="200"/>
      <c r="BQ540" s="200"/>
      <c r="BR540" s="200"/>
      <c r="BS540" s="200"/>
      <c r="BT540" s="200"/>
    </row>
    <row r="541" spans="1:75" s="350" customFormat="1" ht="15" customHeight="1" hidden="1">
      <c r="A541" s="346">
        <f>A445+1</f>
        <v>21</v>
      </c>
      <c r="B541" s="346" t="s">
        <v>747</v>
      </c>
      <c r="C541" s="186" t="s">
        <v>482</v>
      </c>
      <c r="D541" s="347"/>
      <c r="E541" s="347"/>
      <c r="F541" s="347"/>
      <c r="G541" s="347"/>
      <c r="H541" s="347"/>
      <c r="I541" s="347"/>
      <c r="J541" s="347"/>
      <c r="K541" s="347"/>
      <c r="L541" s="347"/>
      <c r="M541" s="347"/>
      <c r="N541" s="347"/>
      <c r="O541" s="347"/>
      <c r="P541" s="347"/>
      <c r="Q541" s="347"/>
      <c r="R541" s="347"/>
      <c r="S541" s="347"/>
      <c r="T541" s="347"/>
      <c r="U541" s="348"/>
      <c r="V541" s="348"/>
      <c r="W541" s="349"/>
      <c r="X541" s="349"/>
      <c r="Y541" s="349"/>
      <c r="Z541" s="349"/>
      <c r="AA541" s="349"/>
      <c r="AB541" s="349"/>
      <c r="AC541" s="349"/>
      <c r="AD541" s="349"/>
      <c r="AE541" s="349"/>
      <c r="AF541" s="349"/>
      <c r="AG541" s="349"/>
      <c r="AH541" s="349"/>
      <c r="AI541" s="349"/>
      <c r="AK541" s="347"/>
      <c r="AL541" s="347"/>
      <c r="AM541" s="347"/>
      <c r="AN541" s="347"/>
      <c r="AO541" s="347"/>
      <c r="AP541" s="347"/>
      <c r="AQ541" s="347"/>
      <c r="AR541" s="347"/>
      <c r="AS541" s="347"/>
      <c r="AT541" s="347"/>
      <c r="AU541" s="347"/>
      <c r="AV541" s="347"/>
      <c r="AW541" s="347"/>
      <c r="AX541" s="347"/>
      <c r="AY541" s="347"/>
      <c r="AZ541" s="347"/>
      <c r="BA541" s="347"/>
      <c r="BB541" s="347"/>
      <c r="BC541" s="347"/>
      <c r="BD541" s="347"/>
      <c r="BE541" s="348"/>
      <c r="BF541" s="348"/>
      <c r="BG541" s="351"/>
      <c r="BH541" s="351"/>
      <c r="BI541" s="351"/>
      <c r="BJ541" s="351"/>
      <c r="BK541" s="351"/>
      <c r="BL541" s="351"/>
      <c r="BM541" s="348"/>
      <c r="BN541" s="351"/>
      <c r="BO541" s="351"/>
      <c r="BP541" s="351"/>
      <c r="BQ541" s="351"/>
      <c r="BR541" s="351"/>
      <c r="BS541" s="351"/>
      <c r="BT541" s="351"/>
      <c r="BU541" s="352"/>
      <c r="BV541" s="352"/>
      <c r="BW541" s="348"/>
    </row>
    <row r="542" spans="3:72" ht="15" customHeight="1" hidden="1">
      <c r="C542" s="266"/>
      <c r="D542" s="66"/>
      <c r="E542" s="66"/>
      <c r="F542" s="66"/>
      <c r="G542" s="66"/>
      <c r="H542" s="66"/>
      <c r="I542" s="66"/>
      <c r="J542" s="66"/>
      <c r="K542" s="66"/>
      <c r="L542" s="66"/>
      <c r="M542" s="66"/>
      <c r="N542" s="66"/>
      <c r="O542" s="66"/>
      <c r="P542" s="66"/>
      <c r="Q542" s="66"/>
      <c r="R542" s="66"/>
      <c r="S542" s="66"/>
      <c r="T542" s="66"/>
      <c r="W542" s="199"/>
      <c r="X542" s="199"/>
      <c r="Y542" s="199"/>
      <c r="Z542" s="199"/>
      <c r="AA542" s="199"/>
      <c r="AB542" s="199"/>
      <c r="AC542" s="199"/>
      <c r="AD542" s="199"/>
      <c r="AE542" s="199"/>
      <c r="AF542" s="199"/>
      <c r="AG542" s="199"/>
      <c r="AH542" s="199"/>
      <c r="AI542" s="199"/>
      <c r="AK542" s="66"/>
      <c r="AL542" s="66"/>
      <c r="AM542" s="66"/>
      <c r="AN542" s="66"/>
      <c r="AO542" s="66"/>
      <c r="AP542" s="66"/>
      <c r="AQ542" s="66"/>
      <c r="AR542" s="66"/>
      <c r="AS542" s="66"/>
      <c r="AT542" s="66"/>
      <c r="AU542" s="66"/>
      <c r="AV542" s="66"/>
      <c r="AW542" s="66"/>
      <c r="AX542" s="66"/>
      <c r="AY542" s="66"/>
      <c r="AZ542" s="66"/>
      <c r="BA542" s="66"/>
      <c r="BB542" s="66"/>
      <c r="BC542" s="66"/>
      <c r="BD542" s="66"/>
      <c r="BG542" s="200"/>
      <c r="BH542" s="200"/>
      <c r="BI542" s="200"/>
      <c r="BJ542" s="200"/>
      <c r="BK542" s="200"/>
      <c r="BL542" s="200"/>
      <c r="BN542" s="200"/>
      <c r="BO542" s="200"/>
      <c r="BP542" s="200"/>
      <c r="BQ542" s="200"/>
      <c r="BR542" s="200"/>
      <c r="BS542" s="200"/>
      <c r="BT542" s="200"/>
    </row>
    <row r="543" spans="1:74" s="358" customFormat="1" ht="32.25" customHeight="1" hidden="1">
      <c r="A543" s="353">
        <f>IF(B543&lt;&gt;"",COUNTIF($B$16:B543,"."),"")</f>
      </c>
      <c r="B543" s="354"/>
      <c r="C543" s="545" t="s">
        <v>483</v>
      </c>
      <c r="D543" s="545"/>
      <c r="E543" s="545"/>
      <c r="F543" s="545"/>
      <c r="G543" s="545"/>
      <c r="H543" s="545"/>
      <c r="I543" s="545"/>
      <c r="J543" s="545"/>
      <c r="K543" s="545"/>
      <c r="L543" s="545"/>
      <c r="M543" s="545"/>
      <c r="N543" s="545"/>
      <c r="O543" s="545"/>
      <c r="P543" s="545"/>
      <c r="Q543" s="545"/>
      <c r="R543" s="545"/>
      <c r="S543" s="545"/>
      <c r="T543" s="545"/>
      <c r="U543" s="545"/>
      <c r="V543" s="545"/>
      <c r="W543" s="545"/>
      <c r="X543" s="545"/>
      <c r="Y543" s="545"/>
      <c r="Z543" s="545"/>
      <c r="AA543" s="545"/>
      <c r="AB543" s="545"/>
      <c r="AC543" s="545"/>
      <c r="AD543" s="545"/>
      <c r="AE543" s="545"/>
      <c r="AF543" s="545"/>
      <c r="AG543" s="545"/>
      <c r="AH543" s="545"/>
      <c r="AI543" s="353"/>
      <c r="AJ543" s="355"/>
      <c r="AK543" s="545" t="s">
        <v>484</v>
      </c>
      <c r="AL543" s="545"/>
      <c r="AM543" s="545"/>
      <c r="AN543" s="545"/>
      <c r="AO543" s="545"/>
      <c r="AP543" s="545"/>
      <c r="AQ543" s="545"/>
      <c r="AR543" s="545"/>
      <c r="AS543" s="545"/>
      <c r="AT543" s="545"/>
      <c r="AU543" s="545"/>
      <c r="AV543" s="545"/>
      <c r="AW543" s="545"/>
      <c r="AX543" s="545"/>
      <c r="AY543" s="545"/>
      <c r="AZ543" s="545"/>
      <c r="BA543" s="545"/>
      <c r="BB543" s="545"/>
      <c r="BC543" s="545"/>
      <c r="BD543" s="545"/>
      <c r="BE543" s="545"/>
      <c r="BF543" s="545"/>
      <c r="BG543" s="545"/>
      <c r="BH543" s="545"/>
      <c r="BI543" s="545"/>
      <c r="BJ543" s="545"/>
      <c r="BK543" s="545"/>
      <c r="BL543" s="545"/>
      <c r="BM543" s="545"/>
      <c r="BN543" s="545"/>
      <c r="BO543" s="545"/>
      <c r="BP543" s="545"/>
      <c r="BQ543" s="281"/>
      <c r="BR543" s="356"/>
      <c r="BS543" s="357"/>
      <c r="BT543" s="357"/>
      <c r="BU543" s="357"/>
      <c r="BV543" s="357"/>
    </row>
    <row r="544" spans="1:74" s="358" customFormat="1" ht="32.25" customHeight="1" hidden="1">
      <c r="A544" s="353"/>
      <c r="B544" s="354"/>
      <c r="C544" s="545" t="s">
        <v>485</v>
      </c>
      <c r="D544" s="545"/>
      <c r="E544" s="545"/>
      <c r="F544" s="545"/>
      <c r="G544" s="545"/>
      <c r="H544" s="545"/>
      <c r="I544" s="545"/>
      <c r="J544" s="545"/>
      <c r="K544" s="545"/>
      <c r="L544" s="545"/>
      <c r="M544" s="545"/>
      <c r="N544" s="545"/>
      <c r="O544" s="545"/>
      <c r="P544" s="545"/>
      <c r="Q544" s="545"/>
      <c r="R544" s="545"/>
      <c r="S544" s="545"/>
      <c r="T544" s="545"/>
      <c r="U544" s="545"/>
      <c r="V544" s="545"/>
      <c r="W544" s="545"/>
      <c r="X544" s="545"/>
      <c r="Y544" s="545"/>
      <c r="Z544" s="545"/>
      <c r="AA544" s="545"/>
      <c r="AB544" s="545"/>
      <c r="AC544" s="545"/>
      <c r="AD544" s="545"/>
      <c r="AE544" s="545"/>
      <c r="AF544" s="545"/>
      <c r="AG544" s="545"/>
      <c r="AH544" s="545"/>
      <c r="AI544" s="353"/>
      <c r="AJ544" s="355"/>
      <c r="AK544" s="545"/>
      <c r="AL544" s="545"/>
      <c r="AM544" s="545"/>
      <c r="AN544" s="545"/>
      <c r="AO544" s="545"/>
      <c r="AP544" s="545"/>
      <c r="AQ544" s="545"/>
      <c r="AR544" s="545"/>
      <c r="AS544" s="545"/>
      <c r="AT544" s="545"/>
      <c r="AU544" s="545"/>
      <c r="AV544" s="545"/>
      <c r="AW544" s="545"/>
      <c r="AX544" s="545"/>
      <c r="AY544" s="545"/>
      <c r="AZ544" s="545"/>
      <c r="BA544" s="545"/>
      <c r="BB544" s="545"/>
      <c r="BC544" s="545"/>
      <c r="BD544" s="545"/>
      <c r="BE544" s="545"/>
      <c r="BF544" s="545"/>
      <c r="BG544" s="545"/>
      <c r="BH544" s="545"/>
      <c r="BI544" s="545"/>
      <c r="BJ544" s="545"/>
      <c r="BK544" s="545"/>
      <c r="BL544" s="545"/>
      <c r="BM544" s="545"/>
      <c r="BN544" s="545"/>
      <c r="BO544" s="545"/>
      <c r="BP544" s="545"/>
      <c r="BQ544" s="281"/>
      <c r="BR544" s="356"/>
      <c r="BS544" s="357"/>
      <c r="BT544" s="357"/>
      <c r="BU544" s="357"/>
      <c r="BV544" s="357"/>
    </row>
    <row r="545" spans="3:72" ht="2.25" customHeight="1" hidden="1">
      <c r="C545" s="33"/>
      <c r="D545" s="66"/>
      <c r="E545" s="66"/>
      <c r="F545" s="66"/>
      <c r="G545" s="66"/>
      <c r="H545" s="66"/>
      <c r="I545" s="66"/>
      <c r="J545" s="66"/>
      <c r="K545" s="66"/>
      <c r="L545" s="66"/>
      <c r="M545" s="66"/>
      <c r="N545" s="66"/>
      <c r="O545" s="66"/>
      <c r="P545" s="66"/>
      <c r="Q545" s="66"/>
      <c r="R545" s="66"/>
      <c r="S545" s="66"/>
      <c r="T545" s="66"/>
      <c r="W545" s="199"/>
      <c r="X545" s="199"/>
      <c r="Y545" s="199"/>
      <c r="Z545" s="199"/>
      <c r="AA545" s="199"/>
      <c r="AB545" s="199"/>
      <c r="AC545" s="199"/>
      <c r="AD545" s="199"/>
      <c r="AE545" s="199"/>
      <c r="AF545" s="199"/>
      <c r="AG545" s="199"/>
      <c r="AH545" s="199"/>
      <c r="AI545" s="199"/>
      <c r="AK545" s="66"/>
      <c r="AL545" s="66"/>
      <c r="AM545" s="66"/>
      <c r="AN545" s="66"/>
      <c r="AO545" s="66"/>
      <c r="AP545" s="66"/>
      <c r="AQ545" s="66"/>
      <c r="AR545" s="66"/>
      <c r="AS545" s="66"/>
      <c r="AT545" s="66"/>
      <c r="AU545" s="66"/>
      <c r="AV545" s="66"/>
      <c r="AW545" s="66"/>
      <c r="AX545" s="66"/>
      <c r="AY545" s="66"/>
      <c r="AZ545" s="66"/>
      <c r="BA545" s="66"/>
      <c r="BB545" s="66"/>
      <c r="BC545" s="66"/>
      <c r="BD545" s="66"/>
      <c r="BG545" s="200"/>
      <c r="BH545" s="200"/>
      <c r="BI545" s="200"/>
      <c r="BJ545" s="200"/>
      <c r="BK545" s="200"/>
      <c r="BL545" s="200"/>
      <c r="BN545" s="200"/>
      <c r="BO545" s="200"/>
      <c r="BP545" s="200"/>
      <c r="BQ545" s="200"/>
      <c r="BR545" s="200"/>
      <c r="BS545" s="200"/>
      <c r="BT545" s="200"/>
    </row>
    <row r="546" spans="3:72" ht="7.5" customHeight="1" hidden="1">
      <c r="C546" s="359"/>
      <c r="D546" s="66"/>
      <c r="E546" s="66"/>
      <c r="F546" s="66"/>
      <c r="G546" s="66"/>
      <c r="H546" s="66"/>
      <c r="I546" s="66"/>
      <c r="J546" s="66"/>
      <c r="K546" s="66"/>
      <c r="L546" s="66"/>
      <c r="M546" s="66"/>
      <c r="N546" s="66"/>
      <c r="O546" s="66"/>
      <c r="P546" s="66"/>
      <c r="Q546" s="66"/>
      <c r="R546" s="66"/>
      <c r="S546" s="66"/>
      <c r="T546" s="66"/>
      <c r="W546" s="199"/>
      <c r="X546" s="199"/>
      <c r="Y546" s="199"/>
      <c r="Z546" s="199"/>
      <c r="AA546" s="199"/>
      <c r="AB546" s="199"/>
      <c r="AC546" s="199"/>
      <c r="AD546" s="199"/>
      <c r="AE546" s="199"/>
      <c r="AF546" s="199"/>
      <c r="AG546" s="199"/>
      <c r="AH546" s="199"/>
      <c r="AI546" s="199"/>
      <c r="AK546" s="66"/>
      <c r="AL546" s="66"/>
      <c r="AM546" s="66"/>
      <c r="AN546" s="66"/>
      <c r="AO546" s="66"/>
      <c r="AP546" s="66"/>
      <c r="AQ546" s="66"/>
      <c r="AR546" s="66"/>
      <c r="AS546" s="66"/>
      <c r="AT546" s="66"/>
      <c r="AU546" s="66"/>
      <c r="AV546" s="66"/>
      <c r="AW546" s="66"/>
      <c r="AX546" s="66"/>
      <c r="AY546" s="66"/>
      <c r="AZ546" s="66"/>
      <c r="BA546" s="66"/>
      <c r="BB546" s="66"/>
      <c r="BC546" s="66"/>
      <c r="BD546" s="66"/>
      <c r="BG546" s="200"/>
      <c r="BH546" s="200"/>
      <c r="BI546" s="200"/>
      <c r="BJ546" s="200"/>
      <c r="BK546" s="200"/>
      <c r="BL546" s="200"/>
      <c r="BN546" s="200"/>
      <c r="BO546" s="200"/>
      <c r="BP546" s="200"/>
      <c r="BQ546" s="200"/>
      <c r="BR546" s="200"/>
      <c r="BS546" s="200"/>
      <c r="BT546" s="200"/>
    </row>
    <row r="547" spans="3:72" ht="15" customHeight="1" hidden="1">
      <c r="C547" s="359"/>
      <c r="D547" s="66"/>
      <c r="E547" s="66"/>
      <c r="F547" s="66"/>
      <c r="G547" s="66"/>
      <c r="H547" s="66"/>
      <c r="I547" s="66"/>
      <c r="J547" s="66"/>
      <c r="K547" s="66"/>
      <c r="L547" s="66"/>
      <c r="M547" s="66"/>
      <c r="N547" s="66"/>
      <c r="O547" s="309"/>
      <c r="Q547" s="186"/>
      <c r="R547" s="186"/>
      <c r="S547" s="186"/>
      <c r="T547" s="546" t="s">
        <v>486</v>
      </c>
      <c r="U547" s="546"/>
      <c r="V547" s="546"/>
      <c r="W547" s="546"/>
      <c r="X547" s="546"/>
      <c r="Y547" s="546"/>
      <c r="Z547" s="360"/>
      <c r="AA547" s="360"/>
      <c r="AB547" s="360"/>
      <c r="AC547" s="342"/>
      <c r="AE547" s="360"/>
      <c r="AF547" s="360"/>
      <c r="AG547" s="360"/>
      <c r="AH547" s="361" t="s">
        <v>487</v>
      </c>
      <c r="AK547" s="66"/>
      <c r="AL547" s="66"/>
      <c r="AM547" s="66"/>
      <c r="AN547" s="66"/>
      <c r="AO547" s="66"/>
      <c r="AP547" s="66"/>
      <c r="AQ547" s="66"/>
      <c r="AR547" s="66"/>
      <c r="AS547" s="66"/>
      <c r="AT547" s="66"/>
      <c r="AU547" s="66"/>
      <c r="AV547" s="66"/>
      <c r="AW547" s="66"/>
      <c r="AX547" s="66"/>
      <c r="AY547" s="66"/>
      <c r="AZ547" s="66"/>
      <c r="BA547" s="66"/>
      <c r="BB547" s="66"/>
      <c r="BC547" s="66"/>
      <c r="BD547" s="66"/>
      <c r="BG547" s="200"/>
      <c r="BH547" s="200"/>
      <c r="BI547" s="200"/>
      <c r="BJ547" s="200"/>
      <c r="BK547" s="200"/>
      <c r="BL547" s="200"/>
      <c r="BN547" s="200"/>
      <c r="BO547" s="200"/>
      <c r="BP547" s="200"/>
      <c r="BQ547" s="200"/>
      <c r="BR547" s="200"/>
      <c r="BS547" s="200"/>
      <c r="BT547" s="200"/>
    </row>
    <row r="548" spans="3:72" ht="15" customHeight="1" hidden="1">
      <c r="C548" s="359"/>
      <c r="D548" s="66"/>
      <c r="E548" s="66"/>
      <c r="F548" s="66"/>
      <c r="G548" s="66"/>
      <c r="H548" s="66"/>
      <c r="I548" s="66"/>
      <c r="J548" s="66"/>
      <c r="K548" s="66"/>
      <c r="L548" s="66"/>
      <c r="M548" s="66"/>
      <c r="N548" s="66"/>
      <c r="O548" s="309"/>
      <c r="P548" s="186" t="s">
        <v>488</v>
      </c>
      <c r="Q548" s="186"/>
      <c r="R548" s="186"/>
      <c r="S548" s="186"/>
      <c r="T548" s="546"/>
      <c r="U548" s="546"/>
      <c r="V548" s="546"/>
      <c r="W548" s="546"/>
      <c r="X548" s="546"/>
      <c r="Y548" s="546"/>
      <c r="AC548" s="342"/>
      <c r="AE548" s="362"/>
      <c r="AF548" s="362"/>
      <c r="AG548" s="362"/>
      <c r="AH548" s="361" t="s">
        <v>489</v>
      </c>
      <c r="AK548" s="66"/>
      <c r="AL548" s="66"/>
      <c r="AM548" s="66"/>
      <c r="AN548" s="66"/>
      <c r="AO548" s="66"/>
      <c r="AP548" s="66"/>
      <c r="AQ548" s="66"/>
      <c r="AR548" s="66"/>
      <c r="AS548" s="66"/>
      <c r="AT548" s="66"/>
      <c r="AU548" s="66"/>
      <c r="AV548" s="66"/>
      <c r="AW548" s="66"/>
      <c r="AX548" s="66"/>
      <c r="AY548" s="66"/>
      <c r="AZ548" s="66"/>
      <c r="BA548" s="66"/>
      <c r="BB548" s="66"/>
      <c r="BC548" s="66"/>
      <c r="BD548" s="66"/>
      <c r="BG548" s="200"/>
      <c r="BH548" s="200"/>
      <c r="BI548" s="200"/>
      <c r="BJ548" s="200"/>
      <c r="BK548" s="200"/>
      <c r="BL548" s="200"/>
      <c r="BN548" s="200"/>
      <c r="BO548" s="200"/>
      <c r="BP548" s="200"/>
      <c r="BQ548" s="200"/>
      <c r="BR548" s="200"/>
      <c r="BS548" s="200"/>
      <c r="BT548" s="200"/>
    </row>
    <row r="549" spans="3:72" ht="15" customHeight="1" hidden="1">
      <c r="C549" s="359"/>
      <c r="D549" s="66"/>
      <c r="E549" s="66"/>
      <c r="F549" s="66"/>
      <c r="G549" s="66"/>
      <c r="H549" s="66"/>
      <c r="I549" s="66"/>
      <c r="J549" s="66"/>
      <c r="K549" s="66"/>
      <c r="L549" s="66"/>
      <c r="M549" s="66"/>
      <c r="N549" s="66"/>
      <c r="O549" s="272"/>
      <c r="P549" s="344"/>
      <c r="Q549" s="344"/>
      <c r="R549" s="272"/>
      <c r="S549" s="272"/>
      <c r="T549" s="220"/>
      <c r="U549" s="220"/>
      <c r="V549" s="220"/>
      <c r="W549" s="220"/>
      <c r="X549" s="220"/>
      <c r="Y549" s="196" t="s">
        <v>579</v>
      </c>
      <c r="AB549" s="209"/>
      <c r="AC549" s="196"/>
      <c r="AD549" s="306"/>
      <c r="AE549" s="220"/>
      <c r="AF549" s="220"/>
      <c r="AG549" s="220"/>
      <c r="AH549" s="196" t="s">
        <v>579</v>
      </c>
      <c r="AK549" s="66"/>
      <c r="AL549" s="66"/>
      <c r="AM549" s="66"/>
      <c r="AN549" s="66"/>
      <c r="AO549" s="66"/>
      <c r="AP549" s="66"/>
      <c r="AQ549" s="66"/>
      <c r="AR549" s="66"/>
      <c r="AS549" s="66"/>
      <c r="AT549" s="66"/>
      <c r="AU549" s="66"/>
      <c r="AV549" s="66"/>
      <c r="AW549" s="66"/>
      <c r="AX549" s="66"/>
      <c r="AY549" s="66"/>
      <c r="AZ549" s="66"/>
      <c r="BA549" s="66"/>
      <c r="BB549" s="66"/>
      <c r="BC549" s="66"/>
      <c r="BD549" s="66"/>
      <c r="BG549" s="200"/>
      <c r="BH549" s="200"/>
      <c r="BI549" s="200"/>
      <c r="BJ549" s="200"/>
      <c r="BK549" s="200"/>
      <c r="BL549" s="200"/>
      <c r="BN549" s="200"/>
      <c r="BO549" s="200"/>
      <c r="BP549" s="200"/>
      <c r="BQ549" s="200"/>
      <c r="BR549" s="200"/>
      <c r="BS549" s="200"/>
      <c r="BT549" s="200"/>
    </row>
    <row r="550" spans="3:72" ht="15" customHeight="1" hidden="1">
      <c r="C550" s="363" t="s">
        <v>490</v>
      </c>
      <c r="D550" s="66"/>
      <c r="E550" s="66"/>
      <c r="F550" s="66"/>
      <c r="G550" s="66"/>
      <c r="H550" s="66"/>
      <c r="I550" s="66"/>
      <c r="J550" s="66"/>
      <c r="K550" s="66"/>
      <c r="L550" s="66"/>
      <c r="M550" s="66"/>
      <c r="N550" s="66"/>
      <c r="O550" s="66"/>
      <c r="P550" s="66"/>
      <c r="Q550" s="66"/>
      <c r="R550" s="66"/>
      <c r="S550" s="66"/>
      <c r="T550" s="199"/>
      <c r="U550" s="199"/>
      <c r="V550" s="199"/>
      <c r="W550" s="199"/>
      <c r="X550" s="199"/>
      <c r="Y550" s="199"/>
      <c r="AC550" s="199"/>
      <c r="AD550" s="199"/>
      <c r="AE550" s="199"/>
      <c r="AF550" s="199"/>
      <c r="AG550" s="199"/>
      <c r="AH550" s="199"/>
      <c r="AI550" s="199"/>
      <c r="AK550" s="66"/>
      <c r="AL550" s="66"/>
      <c r="AM550" s="66"/>
      <c r="AN550" s="66"/>
      <c r="AO550" s="66"/>
      <c r="AP550" s="66"/>
      <c r="AQ550" s="66"/>
      <c r="AR550" s="66"/>
      <c r="AS550" s="66"/>
      <c r="AT550" s="66"/>
      <c r="AU550" s="66"/>
      <c r="AV550" s="66"/>
      <c r="AW550" s="66"/>
      <c r="AX550" s="66"/>
      <c r="AY550" s="66"/>
      <c r="AZ550" s="66"/>
      <c r="BA550" s="66"/>
      <c r="BB550" s="66"/>
      <c r="BC550" s="66"/>
      <c r="BD550" s="66"/>
      <c r="BG550" s="200"/>
      <c r="BH550" s="200"/>
      <c r="BI550" s="200"/>
      <c r="BJ550" s="200"/>
      <c r="BK550" s="200"/>
      <c r="BL550" s="200"/>
      <c r="BN550" s="200"/>
      <c r="BO550" s="200"/>
      <c r="BP550" s="200"/>
      <c r="BQ550" s="200"/>
      <c r="BR550" s="200"/>
      <c r="BS550" s="200"/>
      <c r="BT550" s="200"/>
    </row>
    <row r="551" spans="3:75" ht="15" customHeight="1" hidden="1">
      <c r="C551" s="33" t="s">
        <v>793</v>
      </c>
      <c r="D551" s="66"/>
      <c r="E551" s="66"/>
      <c r="F551" s="66"/>
      <c r="G551" s="66"/>
      <c r="H551" s="66"/>
      <c r="I551" s="66"/>
      <c r="J551" s="66"/>
      <c r="K551" s="66"/>
      <c r="L551" s="66"/>
      <c r="M551" s="66"/>
      <c r="N551" s="66"/>
      <c r="O551" s="66"/>
      <c r="P551" s="488">
        <f>'[1]Báo cáo'!A31</f>
        <v>141</v>
      </c>
      <c r="Q551" s="488"/>
      <c r="R551" s="301"/>
      <c r="S551" s="66"/>
      <c r="T551" s="473">
        <f>AC551+BU551</f>
        <v>9050050236</v>
      </c>
      <c r="U551" s="473"/>
      <c r="V551" s="473"/>
      <c r="W551" s="473"/>
      <c r="X551" s="473"/>
      <c r="Y551" s="473"/>
      <c r="AC551" s="473">
        <v>9050050236</v>
      </c>
      <c r="AD551" s="473"/>
      <c r="AE551" s="473"/>
      <c r="AF551" s="473"/>
      <c r="AG551" s="473"/>
      <c r="AH551" s="473"/>
      <c r="AJ551" s="199"/>
      <c r="AK551" s="66"/>
      <c r="AL551" s="66"/>
      <c r="AM551" s="66"/>
      <c r="AN551" s="66"/>
      <c r="AO551" s="66"/>
      <c r="AP551" s="66"/>
      <c r="AQ551" s="66"/>
      <c r="AR551" s="66"/>
      <c r="AS551" s="66"/>
      <c r="AT551" s="66"/>
      <c r="AU551" s="66"/>
      <c r="AV551" s="66"/>
      <c r="AW551" s="66"/>
      <c r="AX551" s="66"/>
      <c r="AY551" s="66"/>
      <c r="AZ551" s="66"/>
      <c r="BA551" s="66"/>
      <c r="BB551" s="66"/>
      <c r="BC551" s="66"/>
      <c r="BD551" s="66"/>
      <c r="BG551" s="200"/>
      <c r="BH551" s="200"/>
      <c r="BI551" s="200"/>
      <c r="BJ551" s="200"/>
      <c r="BK551" s="200"/>
      <c r="BL551" s="200"/>
      <c r="BN551" s="200"/>
      <c r="BO551" s="200"/>
      <c r="BP551" s="200"/>
      <c r="BQ551" s="200"/>
      <c r="BR551" s="200"/>
      <c r="BS551" s="200"/>
      <c r="BT551" s="200"/>
      <c r="BU551" s="239"/>
      <c r="BV551" s="206"/>
      <c r="BW551" s="201"/>
    </row>
    <row r="552" spans="3:75" ht="15" customHeight="1" hidden="1">
      <c r="C552" s="33" t="s">
        <v>491</v>
      </c>
      <c r="D552" s="66"/>
      <c r="E552" s="66"/>
      <c r="F552" s="66"/>
      <c r="G552" s="66"/>
      <c r="H552" s="66"/>
      <c r="I552" s="66"/>
      <c r="J552" s="66"/>
      <c r="K552" s="66"/>
      <c r="L552" s="66"/>
      <c r="M552" s="66"/>
      <c r="N552" s="66"/>
      <c r="O552" s="66"/>
      <c r="P552" s="488">
        <f>'[1]Tổng hợp'!A133</f>
        <v>314</v>
      </c>
      <c r="Q552" s="488"/>
      <c r="R552" s="301"/>
      <c r="S552" s="66"/>
      <c r="T552" s="473">
        <f>AC552+BU552</f>
        <v>317290508</v>
      </c>
      <c r="U552" s="473"/>
      <c r="V552" s="473"/>
      <c r="W552" s="473"/>
      <c r="X552" s="473"/>
      <c r="Y552" s="473"/>
      <c r="AC552" s="473">
        <v>317290508</v>
      </c>
      <c r="AD552" s="473"/>
      <c r="AE552" s="473"/>
      <c r="AF552" s="473"/>
      <c r="AG552" s="473"/>
      <c r="AH552" s="473"/>
      <c r="AJ552" s="199"/>
      <c r="AK552" s="66"/>
      <c r="AL552" s="66"/>
      <c r="AM552" s="66"/>
      <c r="AN552" s="66"/>
      <c r="AO552" s="66"/>
      <c r="AP552" s="66"/>
      <c r="AQ552" s="66"/>
      <c r="AR552" s="66"/>
      <c r="AS552" s="66"/>
      <c r="AT552" s="66"/>
      <c r="AU552" s="66"/>
      <c r="AV552" s="66"/>
      <c r="AW552" s="66"/>
      <c r="AX552" s="66"/>
      <c r="AY552" s="66"/>
      <c r="AZ552" s="66"/>
      <c r="BA552" s="66"/>
      <c r="BB552" s="66"/>
      <c r="BC552" s="66"/>
      <c r="BD552" s="66"/>
      <c r="BG552" s="200"/>
      <c r="BH552" s="200"/>
      <c r="BI552" s="200"/>
      <c r="BJ552" s="200"/>
      <c r="BK552" s="200"/>
      <c r="BL552" s="200"/>
      <c r="BN552" s="200"/>
      <c r="BO552" s="200"/>
      <c r="BP552" s="200"/>
      <c r="BQ552" s="200"/>
      <c r="BR552" s="200"/>
      <c r="BS552" s="200"/>
      <c r="BT552" s="200"/>
      <c r="BU552" s="239"/>
      <c r="BV552" s="206"/>
      <c r="BW552" s="201"/>
    </row>
    <row r="553" spans="3:74" ht="15" customHeight="1" hidden="1">
      <c r="C553" s="33" t="s">
        <v>890</v>
      </c>
      <c r="D553" s="66"/>
      <c r="E553" s="66"/>
      <c r="F553" s="66"/>
      <c r="G553" s="66"/>
      <c r="H553" s="66"/>
      <c r="I553" s="66"/>
      <c r="J553" s="66"/>
      <c r="K553" s="66"/>
      <c r="L553" s="66"/>
      <c r="M553" s="66"/>
      <c r="N553" s="66"/>
      <c r="O553" s="66"/>
      <c r="P553" s="488">
        <v>316</v>
      </c>
      <c r="Q553" s="488"/>
      <c r="R553" s="301"/>
      <c r="S553" s="66"/>
      <c r="T553" s="473">
        <v>150033988</v>
      </c>
      <c r="U553" s="473"/>
      <c r="V553" s="473"/>
      <c r="W553" s="473"/>
      <c r="X553" s="473"/>
      <c r="Y553" s="473"/>
      <c r="AC553" s="473">
        <v>16933076</v>
      </c>
      <c r="AD553" s="473"/>
      <c r="AE553" s="473"/>
      <c r="AF553" s="473"/>
      <c r="AG553" s="473"/>
      <c r="AH553" s="473"/>
      <c r="AJ553" s="199"/>
      <c r="AK553" s="66"/>
      <c r="AL553" s="66"/>
      <c r="AM553" s="66"/>
      <c r="AN553" s="66"/>
      <c r="AO553" s="66"/>
      <c r="AP553" s="66"/>
      <c r="AQ553" s="66"/>
      <c r="AR553" s="66"/>
      <c r="AS553" s="66"/>
      <c r="AT553" s="66"/>
      <c r="AU553" s="66"/>
      <c r="AV553" s="66"/>
      <c r="AW553" s="66"/>
      <c r="AX553" s="66"/>
      <c r="AY553" s="66"/>
      <c r="AZ553" s="66"/>
      <c r="BA553" s="66"/>
      <c r="BB553" s="66"/>
      <c r="BC553" s="66"/>
      <c r="BD553" s="66"/>
      <c r="BG553" s="200"/>
      <c r="BH553" s="200"/>
      <c r="BI553" s="200"/>
      <c r="BJ553" s="200"/>
      <c r="BK553" s="200"/>
      <c r="BL553" s="200"/>
      <c r="BN553" s="200"/>
      <c r="BO553" s="200"/>
      <c r="BP553" s="200"/>
      <c r="BQ553" s="200"/>
      <c r="BR553" s="200"/>
      <c r="BS553" s="200"/>
      <c r="BT553" s="200"/>
      <c r="BU553" s="239"/>
      <c r="BV553" s="364"/>
    </row>
    <row r="554" spans="3:74" ht="15" customHeight="1" hidden="1">
      <c r="C554" s="33" t="s">
        <v>237</v>
      </c>
      <c r="D554" s="66"/>
      <c r="E554" s="66"/>
      <c r="F554" s="66"/>
      <c r="G554" s="66"/>
      <c r="H554" s="66"/>
      <c r="I554" s="66"/>
      <c r="J554" s="66"/>
      <c r="K554" s="66"/>
      <c r="L554" s="66"/>
      <c r="M554" s="66"/>
      <c r="N554" s="66"/>
      <c r="O554" s="66"/>
      <c r="P554" s="488">
        <v>319</v>
      </c>
      <c r="Q554" s="488"/>
      <c r="S554" s="66"/>
      <c r="T554" s="473">
        <v>165473713</v>
      </c>
      <c r="U554" s="473"/>
      <c r="V554" s="473"/>
      <c r="W554" s="473"/>
      <c r="X554" s="473"/>
      <c r="Y554" s="473"/>
      <c r="AC554" s="473">
        <v>298574625</v>
      </c>
      <c r="AD554" s="473"/>
      <c r="AE554" s="473"/>
      <c r="AF554" s="473"/>
      <c r="AG554" s="473"/>
      <c r="AH554" s="473"/>
      <c r="AJ554" s="199"/>
      <c r="AK554" s="66"/>
      <c r="AL554" s="66"/>
      <c r="AM554" s="66"/>
      <c r="AN554" s="66"/>
      <c r="AO554" s="66"/>
      <c r="AP554" s="66"/>
      <c r="AQ554" s="66"/>
      <c r="AR554" s="66"/>
      <c r="AS554" s="66"/>
      <c r="AT554" s="66"/>
      <c r="AU554" s="66"/>
      <c r="AV554" s="66"/>
      <c r="AW554" s="66"/>
      <c r="AX554" s="66"/>
      <c r="AY554" s="66"/>
      <c r="AZ554" s="66"/>
      <c r="BA554" s="66"/>
      <c r="BB554" s="66"/>
      <c r="BC554" s="66"/>
      <c r="BD554" s="66"/>
      <c r="BG554" s="200"/>
      <c r="BH554" s="200"/>
      <c r="BI554" s="200"/>
      <c r="BJ554" s="200"/>
      <c r="BK554" s="200"/>
      <c r="BL554" s="200"/>
      <c r="BN554" s="200"/>
      <c r="BO554" s="200"/>
      <c r="BP554" s="200"/>
      <c r="BQ554" s="200"/>
      <c r="BR554" s="200"/>
      <c r="BS554" s="200"/>
      <c r="BT554" s="200"/>
      <c r="BU554" s="206"/>
      <c r="BV554" s="364"/>
    </row>
    <row r="555" spans="3:75" ht="15" customHeight="1" hidden="1">
      <c r="C555" s="365" t="s">
        <v>492</v>
      </c>
      <c r="D555" s="66"/>
      <c r="E555" s="66"/>
      <c r="F555" s="66"/>
      <c r="G555" s="66"/>
      <c r="H555" s="66"/>
      <c r="I555" s="66"/>
      <c r="J555" s="66"/>
      <c r="K555" s="66"/>
      <c r="L555" s="66"/>
      <c r="M555" s="66"/>
      <c r="N555" s="66"/>
      <c r="O555" s="66"/>
      <c r="P555" s="488">
        <f>'[1]Tổng hợp'!A187</f>
        <v>420</v>
      </c>
      <c r="Q555" s="488"/>
      <c r="R555" s="301"/>
      <c r="S555" s="66"/>
      <c r="T555" s="473">
        <f>AC555+BU555</f>
        <v>730291263</v>
      </c>
      <c r="U555" s="473"/>
      <c r="V555" s="473"/>
      <c r="W555" s="473"/>
      <c r="X555" s="473"/>
      <c r="Y555" s="473"/>
      <c r="AC555" s="473">
        <v>730291263</v>
      </c>
      <c r="AD555" s="473"/>
      <c r="AE555" s="473"/>
      <c r="AF555" s="473"/>
      <c r="AG555" s="473"/>
      <c r="AH555" s="473"/>
      <c r="AJ555" s="199"/>
      <c r="AK555" s="66"/>
      <c r="AL555" s="66"/>
      <c r="AM555" s="66"/>
      <c r="AN555" s="66"/>
      <c r="AO555" s="66"/>
      <c r="AP555" s="66"/>
      <c r="AQ555" s="66"/>
      <c r="AR555" s="66"/>
      <c r="AS555" s="66"/>
      <c r="AT555" s="66"/>
      <c r="AU555" s="66"/>
      <c r="AV555" s="66"/>
      <c r="AW555" s="66"/>
      <c r="AX555" s="66"/>
      <c r="AY555" s="66"/>
      <c r="AZ555" s="66"/>
      <c r="BA555" s="66"/>
      <c r="BB555" s="66"/>
      <c r="BC555" s="66"/>
      <c r="BD555" s="66"/>
      <c r="BG555" s="200"/>
      <c r="BH555" s="200"/>
      <c r="BI555" s="200"/>
      <c r="BJ555" s="200"/>
      <c r="BK555" s="200"/>
      <c r="BL555" s="200"/>
      <c r="BN555" s="200"/>
      <c r="BO555" s="200"/>
      <c r="BP555" s="200"/>
      <c r="BQ555" s="200"/>
      <c r="BR555" s="200"/>
      <c r="BS555" s="200"/>
      <c r="BT555" s="200"/>
      <c r="BU555" s="239"/>
      <c r="BV555" s="206"/>
      <c r="BW555" s="201"/>
    </row>
    <row r="556" spans="3:75" ht="15" customHeight="1" hidden="1">
      <c r="C556" s="363" t="s">
        <v>493</v>
      </c>
      <c r="D556" s="66"/>
      <c r="E556" s="66"/>
      <c r="F556" s="66"/>
      <c r="G556" s="66"/>
      <c r="H556" s="66"/>
      <c r="I556" s="66"/>
      <c r="J556" s="66"/>
      <c r="K556" s="66"/>
      <c r="L556" s="66"/>
      <c r="M556" s="66"/>
      <c r="N556" s="66"/>
      <c r="O556" s="66"/>
      <c r="P556" s="488"/>
      <c r="Q556" s="488"/>
      <c r="R556" s="301"/>
      <c r="S556" s="66"/>
      <c r="T556" s="473"/>
      <c r="U556" s="473"/>
      <c r="V556" s="473"/>
      <c r="W556" s="473"/>
      <c r="X556" s="473"/>
      <c r="Y556" s="473"/>
      <c r="AC556" s="473"/>
      <c r="AD556" s="473"/>
      <c r="AE556" s="473"/>
      <c r="AF556" s="473"/>
      <c r="AG556" s="473"/>
      <c r="AH556" s="473"/>
      <c r="AK556" s="66"/>
      <c r="AL556" s="66"/>
      <c r="AM556" s="66"/>
      <c r="AN556" s="66"/>
      <c r="AO556" s="66"/>
      <c r="AP556" s="66"/>
      <c r="AQ556" s="66"/>
      <c r="AR556" s="66"/>
      <c r="AS556" s="66"/>
      <c r="AT556" s="66"/>
      <c r="AU556" s="66"/>
      <c r="AV556" s="66"/>
      <c r="AW556" s="66"/>
      <c r="AX556" s="66"/>
      <c r="AY556" s="66"/>
      <c r="AZ556" s="66"/>
      <c r="BA556" s="66"/>
      <c r="BB556" s="66"/>
      <c r="BC556" s="66"/>
      <c r="BD556" s="66"/>
      <c r="BG556" s="200"/>
      <c r="BH556" s="200"/>
      <c r="BI556" s="200"/>
      <c r="BJ556" s="200"/>
      <c r="BK556" s="200"/>
      <c r="BL556" s="200"/>
      <c r="BN556" s="200"/>
      <c r="BO556" s="200"/>
      <c r="BP556" s="200"/>
      <c r="BQ556" s="200"/>
      <c r="BR556" s="200"/>
      <c r="BS556" s="200"/>
      <c r="BT556" s="200"/>
      <c r="BW556" s="201"/>
    </row>
    <row r="557" spans="3:75" ht="15" customHeight="1" hidden="1">
      <c r="C557" s="365" t="s">
        <v>366</v>
      </c>
      <c r="D557" s="66"/>
      <c r="E557" s="66"/>
      <c r="F557" s="66"/>
      <c r="G557" s="66"/>
      <c r="H557" s="66"/>
      <c r="I557" s="66"/>
      <c r="J557" s="66"/>
      <c r="K557" s="66"/>
      <c r="L557" s="66"/>
      <c r="M557" s="66"/>
      <c r="N557" s="66"/>
      <c r="O557" s="66"/>
      <c r="P557" s="488">
        <f>'[1]Tổng hợp'!A224</f>
        <v>11</v>
      </c>
      <c r="Q557" s="488"/>
      <c r="R557" s="301"/>
      <c r="S557" s="66"/>
      <c r="T557" s="473">
        <f>AC557-BU557</f>
        <v>0</v>
      </c>
      <c r="U557" s="473"/>
      <c r="V557" s="473"/>
      <c r="W557" s="473"/>
      <c r="X557" s="473"/>
      <c r="Y557" s="473"/>
      <c r="AC557" s="473">
        <f>'[1]Tổng hợp'!G224</f>
        <v>0</v>
      </c>
      <c r="AD557" s="473"/>
      <c r="AE557" s="473"/>
      <c r="AF557" s="473"/>
      <c r="AG557" s="473"/>
      <c r="AH557" s="473"/>
      <c r="AK557" s="66"/>
      <c r="AL557" s="66"/>
      <c r="AM557" s="66"/>
      <c r="AN557" s="66"/>
      <c r="AO557" s="66"/>
      <c r="AP557" s="66"/>
      <c r="AQ557" s="66"/>
      <c r="AR557" s="66"/>
      <c r="AS557" s="66"/>
      <c r="AT557" s="66"/>
      <c r="AU557" s="66"/>
      <c r="AV557" s="66"/>
      <c r="AW557" s="66"/>
      <c r="AX557" s="66"/>
      <c r="AY557" s="66"/>
      <c r="AZ557" s="66"/>
      <c r="BA557" s="66"/>
      <c r="BB557" s="66"/>
      <c r="BC557" s="66"/>
      <c r="BD557" s="66"/>
      <c r="BG557" s="200"/>
      <c r="BH557" s="200"/>
      <c r="BI557" s="200"/>
      <c r="BJ557" s="200"/>
      <c r="BK557" s="200"/>
      <c r="BL557" s="200"/>
      <c r="BN557" s="200"/>
      <c r="BO557" s="200"/>
      <c r="BP557" s="200"/>
      <c r="BQ557" s="200"/>
      <c r="BR557" s="200"/>
      <c r="BS557" s="200"/>
      <c r="BT557" s="200"/>
      <c r="BV557" s="206"/>
      <c r="BW557" s="201"/>
    </row>
    <row r="558" spans="3:75" ht="15" customHeight="1" hidden="1">
      <c r="C558" s="365" t="s">
        <v>494</v>
      </c>
      <c r="D558" s="66"/>
      <c r="E558" s="66"/>
      <c r="F558" s="66"/>
      <c r="G558" s="66"/>
      <c r="H558" s="66"/>
      <c r="I558" s="66"/>
      <c r="J558" s="66"/>
      <c r="K558" s="66"/>
      <c r="L558" s="66"/>
      <c r="M558" s="66"/>
      <c r="N558" s="66"/>
      <c r="O558" s="66"/>
      <c r="P558" s="488">
        <f>'[1]Tổng hợp'!A240</f>
        <v>51</v>
      </c>
      <c r="Q558" s="488"/>
      <c r="R558" s="301"/>
      <c r="S558" s="66"/>
      <c r="T558" s="473">
        <f>AC558+BU558</f>
        <v>0</v>
      </c>
      <c r="U558" s="473"/>
      <c r="V558" s="473"/>
      <c r="W558" s="473"/>
      <c r="X558" s="473"/>
      <c r="Y558" s="473"/>
      <c r="AC558" s="473">
        <f>'[1]Tổng hợp'!G240</f>
        <v>0</v>
      </c>
      <c r="AD558" s="473"/>
      <c r="AE558" s="473"/>
      <c r="AF558" s="473"/>
      <c r="AG558" s="473"/>
      <c r="AH558" s="473"/>
      <c r="AK558" s="66"/>
      <c r="AL558" s="66"/>
      <c r="AM558" s="66"/>
      <c r="AN558" s="66"/>
      <c r="AO558" s="66"/>
      <c r="AP558" s="66"/>
      <c r="AQ558" s="66"/>
      <c r="AR558" s="66"/>
      <c r="AS558" s="66"/>
      <c r="AT558" s="66"/>
      <c r="AU558" s="66"/>
      <c r="AV558" s="66"/>
      <c r="AW558" s="66"/>
      <c r="AX558" s="66"/>
      <c r="AY558" s="66"/>
      <c r="AZ558" s="66"/>
      <c r="BA558" s="66"/>
      <c r="BB558" s="66"/>
      <c r="BC558" s="66"/>
      <c r="BD558" s="66"/>
      <c r="BG558" s="200"/>
      <c r="BH558" s="200"/>
      <c r="BI558" s="200"/>
      <c r="BJ558" s="200"/>
      <c r="BK558" s="200"/>
      <c r="BL558" s="200"/>
      <c r="BN558" s="200"/>
      <c r="BO558" s="200"/>
      <c r="BP558" s="200"/>
      <c r="BQ558" s="200"/>
      <c r="BR558" s="200"/>
      <c r="BS558" s="200"/>
      <c r="BT558" s="200"/>
      <c r="BV558" s="206"/>
      <c r="BW558" s="201"/>
    </row>
    <row r="559" spans="3:75" ht="15" customHeight="1" hidden="1">
      <c r="C559" s="365" t="s">
        <v>495</v>
      </c>
      <c r="D559" s="66"/>
      <c r="E559" s="66"/>
      <c r="F559" s="66"/>
      <c r="G559" s="66"/>
      <c r="H559" s="66"/>
      <c r="I559" s="66"/>
      <c r="J559" s="66"/>
      <c r="K559" s="66"/>
      <c r="L559" s="66"/>
      <c r="M559" s="66"/>
      <c r="N559" s="66"/>
      <c r="O559" s="66"/>
      <c r="P559" s="488">
        <f>'[1]Tổng hợp'!A242</f>
        <v>60</v>
      </c>
      <c r="Q559" s="488"/>
      <c r="R559" s="301"/>
      <c r="S559" s="66"/>
      <c r="T559" s="473">
        <f>AC559+BU559</f>
        <v>0</v>
      </c>
      <c r="U559" s="473"/>
      <c r="V559" s="473"/>
      <c r="W559" s="473"/>
      <c r="X559" s="473"/>
      <c r="Y559" s="473"/>
      <c r="AC559" s="473">
        <f>'[1]Tổng hợp'!G242</f>
        <v>0</v>
      </c>
      <c r="AD559" s="473"/>
      <c r="AE559" s="473"/>
      <c r="AF559" s="473"/>
      <c r="AG559" s="473"/>
      <c r="AH559" s="473"/>
      <c r="AK559" s="66"/>
      <c r="AL559" s="66"/>
      <c r="AM559" s="66"/>
      <c r="AN559" s="66"/>
      <c r="AO559" s="66"/>
      <c r="AP559" s="66"/>
      <c r="AQ559" s="66"/>
      <c r="AR559" s="66"/>
      <c r="AS559" s="66"/>
      <c r="AT559" s="66"/>
      <c r="AU559" s="66"/>
      <c r="AV559" s="66"/>
      <c r="AW559" s="66"/>
      <c r="AX559" s="66"/>
      <c r="AY559" s="66"/>
      <c r="AZ559" s="66"/>
      <c r="BA559" s="66"/>
      <c r="BB559" s="66"/>
      <c r="BC559" s="66"/>
      <c r="BD559" s="66"/>
      <c r="BG559" s="200"/>
      <c r="BH559" s="200"/>
      <c r="BI559" s="200"/>
      <c r="BJ559" s="200"/>
      <c r="BK559" s="200"/>
      <c r="BL559" s="200"/>
      <c r="BN559" s="200"/>
      <c r="BO559" s="200"/>
      <c r="BP559" s="200"/>
      <c r="BQ559" s="200"/>
      <c r="BR559" s="200"/>
      <c r="BS559" s="200"/>
      <c r="BT559" s="200"/>
      <c r="BV559" s="206"/>
      <c r="BW559" s="201"/>
    </row>
    <row r="560" spans="3:75" ht="15" customHeight="1" hidden="1">
      <c r="C560" s="359" t="s">
        <v>496</v>
      </c>
      <c r="D560" s="66"/>
      <c r="E560" s="66"/>
      <c r="F560" s="66"/>
      <c r="G560" s="66"/>
      <c r="H560" s="66"/>
      <c r="I560" s="66"/>
      <c r="J560" s="66"/>
      <c r="K560" s="66"/>
      <c r="L560" s="66"/>
      <c r="M560" s="66"/>
      <c r="N560" s="66"/>
      <c r="O560" s="66"/>
      <c r="P560" s="66"/>
      <c r="Q560" s="66"/>
      <c r="R560" s="66"/>
      <c r="S560" s="66"/>
      <c r="T560" s="199"/>
      <c r="U560" s="199"/>
      <c r="V560" s="199"/>
      <c r="W560" s="199"/>
      <c r="X560" s="199"/>
      <c r="Y560" s="199"/>
      <c r="AC560" s="199"/>
      <c r="AD560" s="199"/>
      <c r="AE560" s="199"/>
      <c r="AF560" s="199"/>
      <c r="AG560" s="199"/>
      <c r="AH560" s="199"/>
      <c r="AI560" s="199"/>
      <c r="AK560" s="66"/>
      <c r="AL560" s="66"/>
      <c r="AM560" s="66"/>
      <c r="AN560" s="66"/>
      <c r="AO560" s="66"/>
      <c r="AP560" s="66"/>
      <c r="AQ560" s="66"/>
      <c r="AR560" s="66"/>
      <c r="AS560" s="66"/>
      <c r="AT560" s="66"/>
      <c r="AU560" s="66"/>
      <c r="AV560" s="66"/>
      <c r="AW560" s="66"/>
      <c r="AX560" s="66"/>
      <c r="AY560" s="66"/>
      <c r="AZ560" s="66"/>
      <c r="BA560" s="66"/>
      <c r="BB560" s="66"/>
      <c r="BC560" s="66"/>
      <c r="BD560" s="66"/>
      <c r="BG560" s="200"/>
      <c r="BH560" s="200"/>
      <c r="BI560" s="200"/>
      <c r="BJ560" s="200"/>
      <c r="BK560" s="200"/>
      <c r="BL560" s="200"/>
      <c r="BN560" s="200"/>
      <c r="BO560" s="200"/>
      <c r="BP560" s="200"/>
      <c r="BQ560" s="200"/>
      <c r="BR560" s="200"/>
      <c r="BS560" s="200"/>
      <c r="BT560" s="200"/>
      <c r="BW560" s="201"/>
    </row>
    <row r="561" spans="3:72" ht="9.75" customHeight="1" hidden="1">
      <c r="C561" s="359"/>
      <c r="D561" s="66"/>
      <c r="E561" s="66"/>
      <c r="F561" s="66"/>
      <c r="G561" s="66"/>
      <c r="H561" s="66"/>
      <c r="I561" s="66"/>
      <c r="J561" s="66"/>
      <c r="K561" s="66"/>
      <c r="L561" s="66"/>
      <c r="M561" s="66"/>
      <c r="N561" s="66"/>
      <c r="O561" s="66"/>
      <c r="P561" s="66"/>
      <c r="Q561" s="66"/>
      <c r="R561" s="66"/>
      <c r="S561" s="66"/>
      <c r="T561" s="199"/>
      <c r="U561" s="199"/>
      <c r="V561" s="199"/>
      <c r="W561" s="199"/>
      <c r="X561" s="199"/>
      <c r="Y561" s="199"/>
      <c r="AC561" s="199"/>
      <c r="AD561" s="199"/>
      <c r="AE561" s="199"/>
      <c r="AF561" s="199"/>
      <c r="AG561" s="199"/>
      <c r="AH561" s="199"/>
      <c r="AI561" s="199"/>
      <c r="AK561" s="66"/>
      <c r="AL561" s="66"/>
      <c r="AM561" s="66"/>
      <c r="AN561" s="66"/>
      <c r="AO561" s="66"/>
      <c r="AP561" s="66"/>
      <c r="AQ561" s="66"/>
      <c r="AR561" s="66"/>
      <c r="AS561" s="66"/>
      <c r="AT561" s="66"/>
      <c r="AU561" s="66"/>
      <c r="AV561" s="66"/>
      <c r="AW561" s="66"/>
      <c r="AX561" s="66"/>
      <c r="AY561" s="66"/>
      <c r="AZ561" s="66"/>
      <c r="BA561" s="66"/>
      <c r="BB561" s="66"/>
      <c r="BC561" s="66"/>
      <c r="BD561" s="66"/>
      <c r="BG561" s="200"/>
      <c r="BH561" s="200"/>
      <c r="BI561" s="200"/>
      <c r="BJ561" s="200"/>
      <c r="BK561" s="200"/>
      <c r="BL561" s="200"/>
      <c r="BN561" s="200"/>
      <c r="BO561" s="200"/>
      <c r="BP561" s="200"/>
      <c r="BQ561" s="200"/>
      <c r="BR561" s="200"/>
      <c r="BS561" s="200"/>
      <c r="BT561" s="200"/>
    </row>
    <row r="562" spans="3:72" ht="15" customHeight="1" hidden="1">
      <c r="C562" s="359"/>
      <c r="D562" s="66"/>
      <c r="E562" s="186"/>
      <c r="F562" s="66"/>
      <c r="G562" s="66"/>
      <c r="H562" s="66"/>
      <c r="I562" s="66"/>
      <c r="J562" s="186"/>
      <c r="K562" s="66"/>
      <c r="L562" s="66"/>
      <c r="M562" s="66"/>
      <c r="N562" s="66"/>
      <c r="O562" s="66"/>
      <c r="P562" s="66"/>
      <c r="Q562" s="66"/>
      <c r="R562" s="66"/>
      <c r="S562" s="66"/>
      <c r="T562" s="511">
        <f>SUBTOTAL(9,T554:Y560)</f>
        <v>895764976</v>
      </c>
      <c r="U562" s="511"/>
      <c r="V562" s="511"/>
      <c r="W562" s="511"/>
      <c r="X562" s="511"/>
      <c r="Y562" s="511"/>
      <c r="AB562" s="511">
        <f>SUBTOTAL(9,AC554:AH560)</f>
        <v>1028865888</v>
      </c>
      <c r="AC562" s="511"/>
      <c r="AD562" s="511"/>
      <c r="AE562" s="511"/>
      <c r="AF562" s="511"/>
      <c r="AG562" s="511"/>
      <c r="AH562" s="511"/>
      <c r="AI562" s="145"/>
      <c r="AK562" s="66"/>
      <c r="AL562" s="66"/>
      <c r="AM562" s="66"/>
      <c r="AN562" s="66"/>
      <c r="AO562" s="66"/>
      <c r="AP562" s="66"/>
      <c r="AQ562" s="66"/>
      <c r="AR562" s="66"/>
      <c r="AS562" s="66"/>
      <c r="AT562" s="66"/>
      <c r="AU562" s="66"/>
      <c r="AV562" s="66"/>
      <c r="AW562" s="66"/>
      <c r="AX562" s="66"/>
      <c r="AY562" s="66"/>
      <c r="AZ562" s="66"/>
      <c r="BA562" s="66"/>
      <c r="BB562" s="66"/>
      <c r="BC562" s="66"/>
      <c r="BD562" s="66"/>
      <c r="BG562" s="200"/>
      <c r="BH562" s="200"/>
      <c r="BI562" s="200"/>
      <c r="BJ562" s="200"/>
      <c r="BK562" s="200"/>
      <c r="BL562" s="200"/>
      <c r="BN562" s="200"/>
      <c r="BO562" s="200"/>
      <c r="BP562" s="200"/>
      <c r="BQ562" s="200"/>
      <c r="BR562" s="200"/>
      <c r="BS562" s="200"/>
      <c r="BT562" s="200"/>
    </row>
    <row r="563" spans="3:72" ht="15" customHeight="1">
      <c r="C563" s="359"/>
      <c r="D563" s="66"/>
      <c r="E563" s="186"/>
      <c r="F563" s="66"/>
      <c r="G563" s="66"/>
      <c r="H563" s="66"/>
      <c r="I563" s="66"/>
      <c r="J563" s="66"/>
      <c r="K563" s="66"/>
      <c r="L563" s="66"/>
      <c r="M563" s="66"/>
      <c r="N563" s="66"/>
      <c r="O563" s="66"/>
      <c r="P563" s="66"/>
      <c r="Q563" s="66"/>
      <c r="R563" s="66"/>
      <c r="S563" s="66"/>
      <c r="T563" s="66"/>
      <c r="W563" s="145"/>
      <c r="X563" s="145"/>
      <c r="Y563" s="145"/>
      <c r="Z563" s="145"/>
      <c r="AA563" s="145"/>
      <c r="AB563" s="145"/>
      <c r="AC563" s="199"/>
      <c r="AD563" s="145"/>
      <c r="AE563" s="145"/>
      <c r="AF563" s="145"/>
      <c r="AG563" s="145"/>
      <c r="AH563" s="145"/>
      <c r="AI563" s="145"/>
      <c r="AK563" s="66"/>
      <c r="AL563" s="66"/>
      <c r="AM563" s="66"/>
      <c r="AN563" s="66"/>
      <c r="AO563" s="66"/>
      <c r="AP563" s="66"/>
      <c r="AQ563" s="66"/>
      <c r="AR563" s="66"/>
      <c r="AS563" s="66"/>
      <c r="AT563" s="66"/>
      <c r="AU563" s="66"/>
      <c r="AV563" s="66"/>
      <c r="AW563" s="66"/>
      <c r="AX563" s="66"/>
      <c r="AY563" s="66"/>
      <c r="AZ563" s="66"/>
      <c r="BA563" s="66"/>
      <c r="BB563" s="66"/>
      <c r="BC563" s="66"/>
      <c r="BD563" s="66"/>
      <c r="BG563" s="200"/>
      <c r="BH563" s="200"/>
      <c r="BI563" s="200"/>
      <c r="BJ563" s="200"/>
      <c r="BK563" s="200"/>
      <c r="BL563" s="200"/>
      <c r="BN563" s="200"/>
      <c r="BO563" s="200"/>
      <c r="BP563" s="200"/>
      <c r="BQ563" s="200"/>
      <c r="BR563" s="200"/>
      <c r="BS563" s="200"/>
      <c r="BT563" s="200"/>
    </row>
    <row r="564" spans="28:64" ht="15" customHeight="1">
      <c r="AB564" s="366" t="s">
        <v>497</v>
      </c>
      <c r="BL564" s="301" t="s">
        <v>498</v>
      </c>
    </row>
    <row r="565" spans="7:64" ht="15" customHeight="1">
      <c r="G565" s="67" t="s">
        <v>737</v>
      </c>
      <c r="R565" s="67"/>
      <c r="AB565" s="73" t="s">
        <v>499</v>
      </c>
      <c r="AC565" s="72"/>
      <c r="AD565" s="73"/>
      <c r="AE565" s="73"/>
      <c r="AF565" s="73"/>
      <c r="AQ565" s="67" t="s">
        <v>500</v>
      </c>
      <c r="BB565" s="67" t="s">
        <v>501</v>
      </c>
      <c r="BL565" s="67" t="s">
        <v>502</v>
      </c>
    </row>
    <row r="566" ht="15" customHeight="1"/>
    <row r="567" ht="15" customHeight="1">
      <c r="AB567" s="147" t="s">
        <v>230</v>
      </c>
    </row>
    <row r="568" ht="15" customHeight="1"/>
    <row r="569" ht="15" customHeight="1"/>
    <row r="570" ht="15" customHeight="1"/>
    <row r="571" spans="7:64" ht="15" customHeight="1">
      <c r="G571" s="67" t="s">
        <v>728</v>
      </c>
      <c r="H571" s="187"/>
      <c r="I571" s="187"/>
      <c r="J571" s="187"/>
      <c r="K571" s="187"/>
      <c r="L571" s="187"/>
      <c r="M571" s="187"/>
      <c r="N571" s="187"/>
      <c r="O571" s="187"/>
      <c r="P571" s="187"/>
      <c r="Q571" s="187"/>
      <c r="R571" s="67"/>
      <c r="S571" s="187"/>
      <c r="T571" s="187"/>
      <c r="U571" s="187"/>
      <c r="V571" s="187"/>
      <c r="W571" s="187"/>
      <c r="X571" s="187"/>
      <c r="Y571" s="187"/>
      <c r="Z571" s="187"/>
      <c r="AA571" s="187"/>
      <c r="AB571" s="67" t="s">
        <v>503</v>
      </c>
      <c r="AC571" s="187"/>
      <c r="AD571" s="187"/>
      <c r="AE571" s="187"/>
      <c r="AF571" s="187"/>
      <c r="AG571" s="187"/>
      <c r="AH571" s="187"/>
      <c r="AQ571" s="301" t="s">
        <v>504</v>
      </c>
      <c r="BB571" s="301"/>
      <c r="BL571" s="301"/>
    </row>
    <row r="572" ht="15" customHeight="1"/>
  </sheetData>
  <sheetProtection/>
  <mergeCells count="1159">
    <mergeCell ref="T562:Y562"/>
    <mergeCell ref="AB562:AH562"/>
    <mergeCell ref="P558:Q558"/>
    <mergeCell ref="T558:Y558"/>
    <mergeCell ref="AC558:AH558"/>
    <mergeCell ref="P559:Q559"/>
    <mergeCell ref="T559:Y559"/>
    <mergeCell ref="AC559:AH559"/>
    <mergeCell ref="P556:Q556"/>
    <mergeCell ref="T556:Y556"/>
    <mergeCell ref="AC556:AH556"/>
    <mergeCell ref="P557:Q557"/>
    <mergeCell ref="T557:Y557"/>
    <mergeCell ref="AC557:AH557"/>
    <mergeCell ref="P554:Q554"/>
    <mergeCell ref="T554:Y554"/>
    <mergeCell ref="AC554:AH554"/>
    <mergeCell ref="P555:Q555"/>
    <mergeCell ref="T555:Y555"/>
    <mergeCell ref="AC555:AH555"/>
    <mergeCell ref="T547:Y548"/>
    <mergeCell ref="P552:Q552"/>
    <mergeCell ref="T552:Y552"/>
    <mergeCell ref="AC552:AH552"/>
    <mergeCell ref="P553:Q553"/>
    <mergeCell ref="T553:Y553"/>
    <mergeCell ref="AC553:AH553"/>
    <mergeCell ref="AD531:AI531"/>
    <mergeCell ref="W534:AB534"/>
    <mergeCell ref="C543:AH543"/>
    <mergeCell ref="AK543:BP543"/>
    <mergeCell ref="C544:AH544"/>
    <mergeCell ref="AK544:BP544"/>
    <mergeCell ref="W467:AB467"/>
    <mergeCell ref="AD467:AI467"/>
    <mergeCell ref="BG467:BL467"/>
    <mergeCell ref="BN467:BS467"/>
    <mergeCell ref="P551:Q551"/>
    <mergeCell ref="T551:Y551"/>
    <mergeCell ref="AC551:AH551"/>
    <mergeCell ref="W518:AB518"/>
    <mergeCell ref="AD518:AI518"/>
    <mergeCell ref="W531:AB531"/>
    <mergeCell ref="BG461:BL461"/>
    <mergeCell ref="BN461:BS461"/>
    <mergeCell ref="W512:AB512"/>
    <mergeCell ref="AD512:AI512"/>
    <mergeCell ref="W463:AB463"/>
    <mergeCell ref="AD463:AI463"/>
    <mergeCell ref="W464:AB464"/>
    <mergeCell ref="AD464:AI464"/>
    <mergeCell ref="W465:AB465"/>
    <mergeCell ref="AD465:AI465"/>
    <mergeCell ref="BG458:BL458"/>
    <mergeCell ref="BN458:BS458"/>
    <mergeCell ref="W460:AB460"/>
    <mergeCell ref="AD460:AI460"/>
    <mergeCell ref="BG460:BL460"/>
    <mergeCell ref="BN460:BS460"/>
    <mergeCell ref="W458:AB458"/>
    <mergeCell ref="AD458:AI458"/>
    <mergeCell ref="W454:AB454"/>
    <mergeCell ref="AD454:AI454"/>
    <mergeCell ref="W455:AB455"/>
    <mergeCell ref="AD455:AI455"/>
    <mergeCell ref="W462:AB462"/>
    <mergeCell ref="AD462:AI462"/>
    <mergeCell ref="W461:AB461"/>
    <mergeCell ref="AD461:AI461"/>
    <mergeCell ref="AD449:AI449"/>
    <mergeCell ref="W450:AB450"/>
    <mergeCell ref="AD450:AI450"/>
    <mergeCell ref="W451:AB451"/>
    <mergeCell ref="AD451:AI451"/>
    <mergeCell ref="W452:AB452"/>
    <mergeCell ref="AD452:AI452"/>
    <mergeCell ref="D442:U442"/>
    <mergeCell ref="W442:AB442"/>
    <mergeCell ref="AD442:AI442"/>
    <mergeCell ref="W443:AB443"/>
    <mergeCell ref="AD443:AI443"/>
    <mergeCell ref="W453:AB453"/>
    <mergeCell ref="AD453:AI453"/>
    <mergeCell ref="W447:AB447"/>
    <mergeCell ref="AD447:AI447"/>
    <mergeCell ref="W449:AB449"/>
    <mergeCell ref="D438:U438"/>
    <mergeCell ref="W438:AB438"/>
    <mergeCell ref="AD438:AI438"/>
    <mergeCell ref="C446:AI446"/>
    <mergeCell ref="D440:U440"/>
    <mergeCell ref="W440:AB440"/>
    <mergeCell ref="AD440:AI440"/>
    <mergeCell ref="D441:U441"/>
    <mergeCell ref="W441:AB441"/>
    <mergeCell ref="AD441:AI441"/>
    <mergeCell ref="AD430:AI430"/>
    <mergeCell ref="W431:AB431"/>
    <mergeCell ref="AD431:AI431"/>
    <mergeCell ref="C433:AI433"/>
    <mergeCell ref="W436:AB436"/>
    <mergeCell ref="AD436:AI436"/>
    <mergeCell ref="AD426:AI426"/>
    <mergeCell ref="W427:AB427"/>
    <mergeCell ref="AD427:AI427"/>
    <mergeCell ref="W428:AB428"/>
    <mergeCell ref="AD428:AI428"/>
    <mergeCell ref="D439:U439"/>
    <mergeCell ref="W439:AB439"/>
    <mergeCell ref="AD439:AI439"/>
    <mergeCell ref="C430:T430"/>
    <mergeCell ref="V430:AA430"/>
    <mergeCell ref="W418:AB418"/>
    <mergeCell ref="AD418:AI418"/>
    <mergeCell ref="C429:T429"/>
    <mergeCell ref="W429:AB429"/>
    <mergeCell ref="AD429:AI429"/>
    <mergeCell ref="W424:AB424"/>
    <mergeCell ref="AD424:AI424"/>
    <mergeCell ref="W425:AB425"/>
    <mergeCell ref="AD425:AI425"/>
    <mergeCell ref="W426:AB426"/>
    <mergeCell ref="W421:AB422"/>
    <mergeCell ref="AD421:AI422"/>
    <mergeCell ref="W414:AB414"/>
    <mergeCell ref="AD414:AI414"/>
    <mergeCell ref="W415:AB415"/>
    <mergeCell ref="AD415:AI415"/>
    <mergeCell ref="W416:AB416"/>
    <mergeCell ref="AD416:AI416"/>
    <mergeCell ref="W417:AB417"/>
    <mergeCell ref="AD417:AI417"/>
    <mergeCell ref="W407:AB407"/>
    <mergeCell ref="AD407:AI407"/>
    <mergeCell ref="W408:AB408"/>
    <mergeCell ref="AD408:AI408"/>
    <mergeCell ref="W411:AB411"/>
    <mergeCell ref="AD411:AI411"/>
    <mergeCell ref="W401:AB401"/>
    <mergeCell ref="AD401:AI401"/>
    <mergeCell ref="W403:AB403"/>
    <mergeCell ref="AD403:AI403"/>
    <mergeCell ref="W413:AB413"/>
    <mergeCell ref="AD413:AI413"/>
    <mergeCell ref="W405:AB405"/>
    <mergeCell ref="AD405:AI405"/>
    <mergeCell ref="W406:AB406"/>
    <mergeCell ref="AD406:AI406"/>
    <mergeCell ref="BG390:BL390"/>
    <mergeCell ref="BN390:BS390"/>
    <mergeCell ref="W404:AB404"/>
    <mergeCell ref="AD404:AI404"/>
    <mergeCell ref="W395:AB395"/>
    <mergeCell ref="AD395:AI395"/>
    <mergeCell ref="W396:AB396"/>
    <mergeCell ref="AD396:AI396"/>
    <mergeCell ref="W397:AB397"/>
    <mergeCell ref="AD397:AI397"/>
    <mergeCell ref="W392:AB393"/>
    <mergeCell ref="AD392:AI393"/>
    <mergeCell ref="W385:AB385"/>
    <mergeCell ref="AD385:AI385"/>
    <mergeCell ref="W386:AB386"/>
    <mergeCell ref="AD386:AI386"/>
    <mergeCell ref="W387:AB387"/>
    <mergeCell ref="AD387:AI387"/>
    <mergeCell ref="W390:AB390"/>
    <mergeCell ref="AD390:AI390"/>
    <mergeCell ref="W384:AB384"/>
    <mergeCell ref="AD384:AI384"/>
    <mergeCell ref="BG384:BL384"/>
    <mergeCell ref="BN384:BS384"/>
    <mergeCell ref="W383:AB383"/>
    <mergeCell ref="AD383:AI383"/>
    <mergeCell ref="BG383:BL383"/>
    <mergeCell ref="BN383:BS383"/>
    <mergeCell ref="W377:AB378"/>
    <mergeCell ref="AD377:AI378"/>
    <mergeCell ref="W382:AB382"/>
    <mergeCell ref="AD382:AI382"/>
    <mergeCell ref="BG382:BL382"/>
    <mergeCell ref="BN382:BS382"/>
    <mergeCell ref="W381:AB381"/>
    <mergeCell ref="AD381:AI381"/>
    <mergeCell ref="BG381:BL381"/>
    <mergeCell ref="BN381:BS381"/>
    <mergeCell ref="BG379:BL379"/>
    <mergeCell ref="BN379:BS379"/>
    <mergeCell ref="W371:AB371"/>
    <mergeCell ref="AD371:AI371"/>
    <mergeCell ref="W372:AB372"/>
    <mergeCell ref="AD372:AI372"/>
    <mergeCell ref="W373:AB373"/>
    <mergeCell ref="AD373:AI373"/>
    <mergeCell ref="W375:AB375"/>
    <mergeCell ref="AD375:AI375"/>
    <mergeCell ref="W369:AB369"/>
    <mergeCell ref="AD369:AI369"/>
    <mergeCell ref="BV369:CA369"/>
    <mergeCell ref="W370:AB370"/>
    <mergeCell ref="AD370:AI370"/>
    <mergeCell ref="BV370:CA370"/>
    <mergeCell ref="W366:AB366"/>
    <mergeCell ref="AD366:AI366"/>
    <mergeCell ref="W360:AB360"/>
    <mergeCell ref="BV366:CA366"/>
    <mergeCell ref="W367:AB367"/>
    <mergeCell ref="AD367:AI367"/>
    <mergeCell ref="BV367:CA367"/>
    <mergeCell ref="AD357:AI357"/>
    <mergeCell ref="W358:AB358"/>
    <mergeCell ref="AD358:AI358"/>
    <mergeCell ref="W368:AB368"/>
    <mergeCell ref="AD368:AI368"/>
    <mergeCell ref="BV368:CA368"/>
    <mergeCell ref="BG360:BL360"/>
    <mergeCell ref="BN360:BS360"/>
    <mergeCell ref="W362:AB363"/>
    <mergeCell ref="AD362:AI363"/>
    <mergeCell ref="BG352:BL352"/>
    <mergeCell ref="BN352:BS352"/>
    <mergeCell ref="AD360:AI360"/>
    <mergeCell ref="W354:AB354"/>
    <mergeCell ref="AD354:AI354"/>
    <mergeCell ref="W355:AB355"/>
    <mergeCell ref="AD355:AI355"/>
    <mergeCell ref="W356:AB356"/>
    <mergeCell ref="AD356:AI356"/>
    <mergeCell ref="W357:AB357"/>
    <mergeCell ref="BG350:BL350"/>
    <mergeCell ref="BN350:BS350"/>
    <mergeCell ref="W351:AB351"/>
    <mergeCell ref="AD351:AI351"/>
    <mergeCell ref="W353:AB353"/>
    <mergeCell ref="AD353:AI353"/>
    <mergeCell ref="W350:AB350"/>
    <mergeCell ref="AD350:AI350"/>
    <mergeCell ref="W352:AB352"/>
    <mergeCell ref="AD352:AI352"/>
    <mergeCell ref="W349:AB349"/>
    <mergeCell ref="AD349:AI349"/>
    <mergeCell ref="BG349:BL349"/>
    <mergeCell ref="BN349:BS349"/>
    <mergeCell ref="W346:AB347"/>
    <mergeCell ref="AD346:AI347"/>
    <mergeCell ref="BG348:BL348"/>
    <mergeCell ref="BN348:BS348"/>
    <mergeCell ref="W342:AB342"/>
    <mergeCell ref="AD342:AI342"/>
    <mergeCell ref="BN342:BS342"/>
    <mergeCell ref="W343:AB343"/>
    <mergeCell ref="AD343:AI343"/>
    <mergeCell ref="BN343:BS343"/>
    <mergeCell ref="W340:AB340"/>
    <mergeCell ref="AD340:AI340"/>
    <mergeCell ref="BN340:BS340"/>
    <mergeCell ref="W341:AB341"/>
    <mergeCell ref="AD341:AI341"/>
    <mergeCell ref="BN341:BS341"/>
    <mergeCell ref="W333:AB333"/>
    <mergeCell ref="AD333:AI333"/>
    <mergeCell ref="BG337:BL337"/>
    <mergeCell ref="W338:AB338"/>
    <mergeCell ref="AD338:AI338"/>
    <mergeCell ref="BG338:BL338"/>
    <mergeCell ref="W335:AB335"/>
    <mergeCell ref="AD335:AI335"/>
    <mergeCell ref="W336:AB336"/>
    <mergeCell ref="BG336:BL336"/>
    <mergeCell ref="W334:AB334"/>
    <mergeCell ref="AD334:AI334"/>
    <mergeCell ref="W329:AB329"/>
    <mergeCell ref="AD329:AI329"/>
    <mergeCell ref="W330:AB330"/>
    <mergeCell ref="AD330:AI330"/>
    <mergeCell ref="W331:AB331"/>
    <mergeCell ref="AD331:AI331"/>
    <mergeCell ref="W332:AB332"/>
    <mergeCell ref="AD332:AI332"/>
    <mergeCell ref="W327:AB327"/>
    <mergeCell ref="AD327:AI327"/>
    <mergeCell ref="BG327:BL327"/>
    <mergeCell ref="BN327:BS327"/>
    <mergeCell ref="W326:AB326"/>
    <mergeCell ref="AD326:AI326"/>
    <mergeCell ref="BG326:BL326"/>
    <mergeCell ref="BN326:BS326"/>
    <mergeCell ref="W322:AB322"/>
    <mergeCell ref="BU322:BZ322"/>
    <mergeCell ref="W324:AB324"/>
    <mergeCell ref="AD324:AI324"/>
    <mergeCell ref="BG324:BL324"/>
    <mergeCell ref="BN324:BS324"/>
    <mergeCell ref="W321:AB321"/>
    <mergeCell ref="BG321:BL321"/>
    <mergeCell ref="BN321:BS321"/>
    <mergeCell ref="BU321:BZ321"/>
    <mergeCell ref="W320:AB320"/>
    <mergeCell ref="BG320:BL320"/>
    <mergeCell ref="BN320:BS320"/>
    <mergeCell ref="BU320:BZ320"/>
    <mergeCell ref="BU319:BZ319"/>
    <mergeCell ref="BU317:BZ317"/>
    <mergeCell ref="W318:AB318"/>
    <mergeCell ref="BG318:BL318"/>
    <mergeCell ref="BN318:BS318"/>
    <mergeCell ref="BU318:BZ318"/>
    <mergeCell ref="W317:AB317"/>
    <mergeCell ref="AD317:AI317"/>
    <mergeCell ref="BG317:BL317"/>
    <mergeCell ref="BN317:BS317"/>
    <mergeCell ref="W316:AB316"/>
    <mergeCell ref="AD316:AI316"/>
    <mergeCell ref="BG316:BL316"/>
    <mergeCell ref="BN316:BS316"/>
    <mergeCell ref="W319:AB319"/>
    <mergeCell ref="BG319:BL319"/>
    <mergeCell ref="BN319:BS319"/>
    <mergeCell ref="BG307:BL307"/>
    <mergeCell ref="BN307:BS307"/>
    <mergeCell ref="BG314:BL314"/>
    <mergeCell ref="BN314:BS314"/>
    <mergeCell ref="W315:AB315"/>
    <mergeCell ref="AD315:AI315"/>
    <mergeCell ref="BG315:BL315"/>
    <mergeCell ref="BN315:BS315"/>
    <mergeCell ref="C310:AI310"/>
    <mergeCell ref="W312:AB313"/>
    <mergeCell ref="AD312:AI313"/>
    <mergeCell ref="W304:AB304"/>
    <mergeCell ref="AD304:AI304"/>
    <mergeCell ref="W307:AB307"/>
    <mergeCell ref="AD307:AI307"/>
    <mergeCell ref="BG304:BL304"/>
    <mergeCell ref="BN304:BS304"/>
    <mergeCell ref="W306:AB306"/>
    <mergeCell ref="AD306:AI306"/>
    <mergeCell ref="BG306:BL306"/>
    <mergeCell ref="BN306:BS306"/>
    <mergeCell ref="BN299:BS299"/>
    <mergeCell ref="W303:AB303"/>
    <mergeCell ref="AD303:AI303"/>
    <mergeCell ref="BG303:BL303"/>
    <mergeCell ref="BN303:BS303"/>
    <mergeCell ref="W302:AB302"/>
    <mergeCell ref="AD302:AI302"/>
    <mergeCell ref="BG302:BL302"/>
    <mergeCell ref="BN302:BS302"/>
    <mergeCell ref="AD294:AI294"/>
    <mergeCell ref="BG294:BL294"/>
    <mergeCell ref="BN294:BS294"/>
    <mergeCell ref="W301:AB301"/>
    <mergeCell ref="AD301:AI301"/>
    <mergeCell ref="BG301:BL301"/>
    <mergeCell ref="BN301:BS301"/>
    <mergeCell ref="W299:AB299"/>
    <mergeCell ref="AD299:AI299"/>
    <mergeCell ref="BG299:BL299"/>
    <mergeCell ref="BN291:BS291"/>
    <mergeCell ref="W293:AB293"/>
    <mergeCell ref="AD293:AI293"/>
    <mergeCell ref="BG293:BL293"/>
    <mergeCell ref="BN293:BS293"/>
    <mergeCell ref="W295:AB295"/>
    <mergeCell ref="AD295:AI295"/>
    <mergeCell ref="BG295:BL295"/>
    <mergeCell ref="BN295:BS295"/>
    <mergeCell ref="W294:AB294"/>
    <mergeCell ref="AD284:AI284"/>
    <mergeCell ref="W285:AB285"/>
    <mergeCell ref="AD285:AI285"/>
    <mergeCell ref="W286:AB286"/>
    <mergeCell ref="AD286:AI286"/>
    <mergeCell ref="BG291:BL291"/>
    <mergeCell ref="AD275:AI275"/>
    <mergeCell ref="W276:AB276"/>
    <mergeCell ref="AD276:AI276"/>
    <mergeCell ref="W290:AB290"/>
    <mergeCell ref="AD290:AI290"/>
    <mergeCell ref="W281:AB282"/>
    <mergeCell ref="AD281:AI282"/>
    <mergeCell ref="W283:AB283"/>
    <mergeCell ref="AD283:AI283"/>
    <mergeCell ref="W284:AB284"/>
    <mergeCell ref="W277:AB277"/>
    <mergeCell ref="W278:AB278"/>
    <mergeCell ref="AD278:AI278"/>
    <mergeCell ref="W272:AB272"/>
    <mergeCell ref="AD272:AI272"/>
    <mergeCell ref="W273:AB273"/>
    <mergeCell ref="AD273:AI273"/>
    <mergeCell ref="W274:AB274"/>
    <mergeCell ref="AD274:AI274"/>
    <mergeCell ref="W275:AB275"/>
    <mergeCell ref="W268:AB268"/>
    <mergeCell ref="AD268:AI268"/>
    <mergeCell ref="W269:AB269"/>
    <mergeCell ref="AD269:AI269"/>
    <mergeCell ref="W270:AB270"/>
    <mergeCell ref="AD270:AI270"/>
    <mergeCell ref="W253:AB253"/>
    <mergeCell ref="AC253:AI253"/>
    <mergeCell ref="W254:AB254"/>
    <mergeCell ref="AC254:AI254"/>
    <mergeCell ref="W271:AB271"/>
    <mergeCell ref="AD271:AI271"/>
    <mergeCell ref="W266:AB266"/>
    <mergeCell ref="AD266:AI266"/>
    <mergeCell ref="W267:AB267"/>
    <mergeCell ref="AD267:AI267"/>
    <mergeCell ref="AB244:AG244"/>
    <mergeCell ref="AH244:AI244"/>
    <mergeCell ref="W255:AB255"/>
    <mergeCell ref="AC255:AI255"/>
    <mergeCell ref="BU249:BU251"/>
    <mergeCell ref="W250:AB250"/>
    <mergeCell ref="AC250:AH250"/>
    <mergeCell ref="W251:AB251"/>
    <mergeCell ref="W252:AB252"/>
    <mergeCell ref="AC252:AI252"/>
    <mergeCell ref="H245:L245"/>
    <mergeCell ref="M245:P245"/>
    <mergeCell ref="Q245:U245"/>
    <mergeCell ref="V245:Z245"/>
    <mergeCell ref="R244:X244"/>
    <mergeCell ref="Y244:Z244"/>
    <mergeCell ref="AA245:AD245"/>
    <mergeCell ref="AE245:AI245"/>
    <mergeCell ref="S242:X242"/>
    <mergeCell ref="Y242:Z242"/>
    <mergeCell ref="AB242:AG242"/>
    <mergeCell ref="AH242:AI242"/>
    <mergeCell ref="R243:X243"/>
    <mergeCell ref="Y243:Z243"/>
    <mergeCell ref="AB243:AG243"/>
    <mergeCell ref="AH243:AI243"/>
    <mergeCell ref="S241:X241"/>
    <mergeCell ref="Y241:Z241"/>
    <mergeCell ref="AB241:AG241"/>
    <mergeCell ref="AH241:AI241"/>
    <mergeCell ref="R240:X240"/>
    <mergeCell ref="Y240:Z240"/>
    <mergeCell ref="AB240:AG240"/>
    <mergeCell ref="AH240:AI240"/>
    <mergeCell ref="AE233:AI233"/>
    <mergeCell ref="S239:X239"/>
    <mergeCell ref="Y239:Z239"/>
    <mergeCell ref="AB239:AG239"/>
    <mergeCell ref="AH239:AI239"/>
    <mergeCell ref="J233:O233"/>
    <mergeCell ref="P233:T233"/>
    <mergeCell ref="U233:Y233"/>
    <mergeCell ref="Z233:AD233"/>
    <mergeCell ref="AE231:AI231"/>
    <mergeCell ref="K232:O232"/>
    <mergeCell ref="P232:T232"/>
    <mergeCell ref="U232:Y232"/>
    <mergeCell ref="Z232:AD232"/>
    <mergeCell ref="AE232:AI232"/>
    <mergeCell ref="K231:O231"/>
    <mergeCell ref="P231:T231"/>
    <mergeCell ref="U231:Y231"/>
    <mergeCell ref="Z231:AD231"/>
    <mergeCell ref="AE229:AI229"/>
    <mergeCell ref="K230:O230"/>
    <mergeCell ref="P230:T230"/>
    <mergeCell ref="U230:Y230"/>
    <mergeCell ref="Z230:AD230"/>
    <mergeCell ref="AE230:AI230"/>
    <mergeCell ref="K229:O229"/>
    <mergeCell ref="P229:T229"/>
    <mergeCell ref="U229:Y229"/>
    <mergeCell ref="Z229:AD229"/>
    <mergeCell ref="AE227:AI227"/>
    <mergeCell ref="K228:O228"/>
    <mergeCell ref="P228:T228"/>
    <mergeCell ref="U228:Y228"/>
    <mergeCell ref="Z228:AD228"/>
    <mergeCell ref="AE228:AI228"/>
    <mergeCell ref="K227:O227"/>
    <mergeCell ref="P227:T227"/>
    <mergeCell ref="U227:Y227"/>
    <mergeCell ref="Z227:AD227"/>
    <mergeCell ref="AE225:AI225"/>
    <mergeCell ref="J226:O226"/>
    <mergeCell ref="P226:T226"/>
    <mergeCell ref="U226:Y226"/>
    <mergeCell ref="Z226:AD226"/>
    <mergeCell ref="AE226:AI226"/>
    <mergeCell ref="K225:O225"/>
    <mergeCell ref="P225:T225"/>
    <mergeCell ref="U225:Y225"/>
    <mergeCell ref="Z225:AD225"/>
    <mergeCell ref="AE223:AI223"/>
    <mergeCell ref="K224:O224"/>
    <mergeCell ref="P224:T224"/>
    <mergeCell ref="U224:Y224"/>
    <mergeCell ref="Z224:AD224"/>
    <mergeCell ref="AE224:AI224"/>
    <mergeCell ref="K223:O223"/>
    <mergeCell ref="P223:T223"/>
    <mergeCell ref="U223:Y223"/>
    <mergeCell ref="Z223:AD223"/>
    <mergeCell ref="AE221:AI221"/>
    <mergeCell ref="K222:O222"/>
    <mergeCell ref="P222:T222"/>
    <mergeCell ref="U222:Y222"/>
    <mergeCell ref="Z222:AD222"/>
    <mergeCell ref="AE222:AI222"/>
    <mergeCell ref="K221:O221"/>
    <mergeCell ref="P221:T221"/>
    <mergeCell ref="U221:Y221"/>
    <mergeCell ref="Z221:AD221"/>
    <mergeCell ref="AE219:AI219"/>
    <mergeCell ref="K220:O220"/>
    <mergeCell ref="P220:T220"/>
    <mergeCell ref="U220:Y220"/>
    <mergeCell ref="Z220:AD220"/>
    <mergeCell ref="AE220:AI220"/>
    <mergeCell ref="K219:O219"/>
    <mergeCell ref="P219:T219"/>
    <mergeCell ref="U219:Y219"/>
    <mergeCell ref="Z219:AD219"/>
    <mergeCell ref="AE217:AI217"/>
    <mergeCell ref="K218:O218"/>
    <mergeCell ref="Z218:AD218"/>
    <mergeCell ref="AE218:AI218"/>
    <mergeCell ref="K217:O217"/>
    <mergeCell ref="P217:T218"/>
    <mergeCell ref="U217:Y218"/>
    <mergeCell ref="Z217:AD217"/>
    <mergeCell ref="W211:AB211"/>
    <mergeCell ref="AD211:AI211"/>
    <mergeCell ref="BG211:BL211"/>
    <mergeCell ref="BN211:BS211"/>
    <mergeCell ref="W210:AB210"/>
    <mergeCell ref="AD210:AI210"/>
    <mergeCell ref="BG210:BL210"/>
    <mergeCell ref="BN210:BS210"/>
    <mergeCell ref="W209:AB209"/>
    <mergeCell ref="AD209:AI209"/>
    <mergeCell ref="BG209:BL209"/>
    <mergeCell ref="BN209:BS209"/>
    <mergeCell ref="W208:AB208"/>
    <mergeCell ref="AD208:AI208"/>
    <mergeCell ref="BG208:BL208"/>
    <mergeCell ref="BN208:BS208"/>
    <mergeCell ref="W205:AB206"/>
    <mergeCell ref="AD205:AI206"/>
    <mergeCell ref="BG206:BL206"/>
    <mergeCell ref="BN206:BS206"/>
    <mergeCell ref="W202:AB202"/>
    <mergeCell ref="AD202:AI202"/>
    <mergeCell ref="BG202:BL202"/>
    <mergeCell ref="BN202:BS202"/>
    <mergeCell ref="W201:AB201"/>
    <mergeCell ref="AD201:AI201"/>
    <mergeCell ref="W197:AB197"/>
    <mergeCell ref="AD197:AI197"/>
    <mergeCell ref="W199:AB199"/>
    <mergeCell ref="AD199:AI199"/>
    <mergeCell ref="W200:AB200"/>
    <mergeCell ref="AD200:AI200"/>
    <mergeCell ref="BG195:BL195"/>
    <mergeCell ref="BN195:BS195"/>
    <mergeCell ref="BG197:BL197"/>
    <mergeCell ref="BN197:BS197"/>
    <mergeCell ref="W198:AB198"/>
    <mergeCell ref="AD198:AI198"/>
    <mergeCell ref="BG198:BL198"/>
    <mergeCell ref="BN198:BS198"/>
    <mergeCell ref="W196:AB196"/>
    <mergeCell ref="AD196:AI196"/>
    <mergeCell ref="W189:AB189"/>
    <mergeCell ref="AD189:AI189"/>
    <mergeCell ref="W192:AB193"/>
    <mergeCell ref="AD192:AI193"/>
    <mergeCell ref="W195:AB195"/>
    <mergeCell ref="AD195:AI195"/>
    <mergeCell ref="BG193:BL193"/>
    <mergeCell ref="BN193:BS193"/>
    <mergeCell ref="W186:AB186"/>
    <mergeCell ref="AD186:AI186"/>
    <mergeCell ref="W187:AB187"/>
    <mergeCell ref="AD187:AI187"/>
    <mergeCell ref="W188:AB188"/>
    <mergeCell ref="AD188:AI188"/>
    <mergeCell ref="W185:AB185"/>
    <mergeCell ref="AD185:AI185"/>
    <mergeCell ref="W178:AB178"/>
    <mergeCell ref="AD178:AI178"/>
    <mergeCell ref="W183:AB183"/>
    <mergeCell ref="AD183:AI183"/>
    <mergeCell ref="W184:AB184"/>
    <mergeCell ref="AD184:AI184"/>
    <mergeCell ref="BG176:BL176"/>
    <mergeCell ref="BN176:BS176"/>
    <mergeCell ref="BG178:BL178"/>
    <mergeCell ref="BN178:BS178"/>
    <mergeCell ref="W181:AB182"/>
    <mergeCell ref="AD181:AI182"/>
    <mergeCell ref="V177:AB177"/>
    <mergeCell ref="AD177:AI177"/>
    <mergeCell ref="W173:AB173"/>
    <mergeCell ref="AD173:AI173"/>
    <mergeCell ref="W174:AB174"/>
    <mergeCell ref="AD174:AI174"/>
    <mergeCell ref="W175:AB175"/>
    <mergeCell ref="AD175:AI175"/>
    <mergeCell ref="W176:AB176"/>
    <mergeCell ref="AD176:AI176"/>
    <mergeCell ref="W172:AB172"/>
    <mergeCell ref="AD172:AI172"/>
    <mergeCell ref="W168:AB168"/>
    <mergeCell ref="AD168:AI168"/>
    <mergeCell ref="W170:AB170"/>
    <mergeCell ref="AD170:AI170"/>
    <mergeCell ref="W171:AB171"/>
    <mergeCell ref="AD171:AI171"/>
    <mergeCell ref="BG168:BL168"/>
    <mergeCell ref="BN168:BS168"/>
    <mergeCell ref="W169:AB169"/>
    <mergeCell ref="AD169:AI169"/>
    <mergeCell ref="BG169:BL169"/>
    <mergeCell ref="BN169:BS169"/>
    <mergeCell ref="BN162:BS162"/>
    <mergeCell ref="W165:AB166"/>
    <mergeCell ref="AD165:AI166"/>
    <mergeCell ref="BG166:BL166"/>
    <mergeCell ref="BN166:BS166"/>
    <mergeCell ref="BG162:BL162"/>
    <mergeCell ref="W167:AB167"/>
    <mergeCell ref="AD167:AI167"/>
    <mergeCell ref="P162:Q162"/>
    <mergeCell ref="R162:S162"/>
    <mergeCell ref="T162:X162"/>
    <mergeCell ref="Z162:AD162"/>
    <mergeCell ref="AE162:AI162"/>
    <mergeCell ref="BG160:BL160"/>
    <mergeCell ref="BN160:BS160"/>
    <mergeCell ref="C161:E161"/>
    <mergeCell ref="F161:N161"/>
    <mergeCell ref="O161:Q161"/>
    <mergeCell ref="R161:S161"/>
    <mergeCell ref="T161:X161"/>
    <mergeCell ref="Z161:AD161"/>
    <mergeCell ref="AE161:AI161"/>
    <mergeCell ref="W152:AB152"/>
    <mergeCell ref="AD152:AI152"/>
    <mergeCell ref="W155:AB155"/>
    <mergeCell ref="AD155:AI155"/>
    <mergeCell ref="C160:E160"/>
    <mergeCell ref="O160:Q160"/>
    <mergeCell ref="R160:T160"/>
    <mergeCell ref="U160:X160"/>
    <mergeCell ref="Z160:AD160"/>
    <mergeCell ref="AE160:AI160"/>
    <mergeCell ref="BG149:BL149"/>
    <mergeCell ref="BN149:BS149"/>
    <mergeCell ref="W150:AB150"/>
    <mergeCell ref="AD150:AI150"/>
    <mergeCell ref="W153:AB153"/>
    <mergeCell ref="AD153:AI153"/>
    <mergeCell ref="W149:AB149"/>
    <mergeCell ref="AD149:AI149"/>
    <mergeCell ref="W151:AB151"/>
    <mergeCell ref="AD151:AI151"/>
    <mergeCell ref="W148:AB148"/>
    <mergeCell ref="AD148:AI148"/>
    <mergeCell ref="BG148:BL148"/>
    <mergeCell ref="BN148:BS148"/>
    <mergeCell ref="W146:AB147"/>
    <mergeCell ref="AD146:AI147"/>
    <mergeCell ref="BG147:BL147"/>
    <mergeCell ref="BN147:BS147"/>
    <mergeCell ref="W142:AB142"/>
    <mergeCell ref="AD142:AI142"/>
    <mergeCell ref="BG143:BL143"/>
    <mergeCell ref="BN143:BS143"/>
    <mergeCell ref="W144:AB144"/>
    <mergeCell ref="AD144:AI144"/>
    <mergeCell ref="BG144:BL144"/>
    <mergeCell ref="BN144:BS144"/>
    <mergeCell ref="W143:AB143"/>
    <mergeCell ref="AD143:AI143"/>
    <mergeCell ref="BG138:BL138"/>
    <mergeCell ref="BN138:BS138"/>
    <mergeCell ref="W139:AB139"/>
    <mergeCell ref="AD139:AI139"/>
    <mergeCell ref="W141:AB141"/>
    <mergeCell ref="AD141:AI141"/>
    <mergeCell ref="AD131:AI131"/>
    <mergeCell ref="W140:AB140"/>
    <mergeCell ref="AD140:AI140"/>
    <mergeCell ref="W133:AB133"/>
    <mergeCell ref="AD133:AI133"/>
    <mergeCell ref="W134:AB134"/>
    <mergeCell ref="AD134:AI134"/>
    <mergeCell ref="W137:AB138"/>
    <mergeCell ref="AD137:AI138"/>
    <mergeCell ref="C124:AI124"/>
    <mergeCell ref="W127:AB127"/>
    <mergeCell ref="AD127:AI127"/>
    <mergeCell ref="W132:AB132"/>
    <mergeCell ref="AD132:AI132"/>
    <mergeCell ref="AD120:AI120"/>
    <mergeCell ref="AD121:AI121"/>
    <mergeCell ref="W128:AB128"/>
    <mergeCell ref="AD128:AI128"/>
    <mergeCell ref="W131:AB131"/>
    <mergeCell ref="AD116:AI116"/>
    <mergeCell ref="W117:AB117"/>
    <mergeCell ref="AD117:AI117"/>
    <mergeCell ref="AE118:AI118"/>
    <mergeCell ref="BN118:BS118"/>
    <mergeCell ref="BN121:BS121"/>
    <mergeCell ref="AD111:AI111"/>
    <mergeCell ref="W112:AB112"/>
    <mergeCell ref="AD112:AI112"/>
    <mergeCell ref="AE119:AI119"/>
    <mergeCell ref="BN119:BS119"/>
    <mergeCell ref="W114:AB114"/>
    <mergeCell ref="AD114:AI114"/>
    <mergeCell ref="W115:AB115"/>
    <mergeCell ref="AD115:AI115"/>
    <mergeCell ref="W116:AB116"/>
    <mergeCell ref="BO108:BS108"/>
    <mergeCell ref="W110:AB110"/>
    <mergeCell ref="AD110:AI110"/>
    <mergeCell ref="AE108:AI108"/>
    <mergeCell ref="AU108:AY108"/>
    <mergeCell ref="W113:AB113"/>
    <mergeCell ref="AD113:AI113"/>
    <mergeCell ref="AZ108:BD108"/>
    <mergeCell ref="BE108:BI108"/>
    <mergeCell ref="W111:AB111"/>
    <mergeCell ref="BO106:BS106"/>
    <mergeCell ref="K108:O108"/>
    <mergeCell ref="P108:T108"/>
    <mergeCell ref="U108:Y108"/>
    <mergeCell ref="Z108:AD108"/>
    <mergeCell ref="AZ107:BD107"/>
    <mergeCell ref="BE107:BI107"/>
    <mergeCell ref="BJ107:BN107"/>
    <mergeCell ref="BO107:BS107"/>
    <mergeCell ref="BJ108:BN108"/>
    <mergeCell ref="AE107:AI107"/>
    <mergeCell ref="AU107:AY107"/>
    <mergeCell ref="AZ104:BD104"/>
    <mergeCell ref="BE104:BI104"/>
    <mergeCell ref="K107:O107"/>
    <mergeCell ref="P107:T107"/>
    <mergeCell ref="U107:Y107"/>
    <mergeCell ref="Z107:AD107"/>
    <mergeCell ref="AZ106:BD106"/>
    <mergeCell ref="BE106:BI106"/>
    <mergeCell ref="BO104:BS104"/>
    <mergeCell ref="K106:O106"/>
    <mergeCell ref="P106:T106"/>
    <mergeCell ref="U106:Y106"/>
    <mergeCell ref="Z106:AD106"/>
    <mergeCell ref="AE106:AI106"/>
    <mergeCell ref="AU106:AY106"/>
    <mergeCell ref="K104:O104"/>
    <mergeCell ref="P104:T104"/>
    <mergeCell ref="BJ106:BN106"/>
    <mergeCell ref="BE102:BI102"/>
    <mergeCell ref="BJ102:BN102"/>
    <mergeCell ref="U104:Y104"/>
    <mergeCell ref="Z104:AD104"/>
    <mergeCell ref="AE104:AI104"/>
    <mergeCell ref="AU104:AY104"/>
    <mergeCell ref="BJ104:BN104"/>
    <mergeCell ref="BE100:BI100"/>
    <mergeCell ref="BJ100:BN100"/>
    <mergeCell ref="BO102:BS102"/>
    <mergeCell ref="K103:O103"/>
    <mergeCell ref="P103:T103"/>
    <mergeCell ref="U103:Y103"/>
    <mergeCell ref="Z103:AD103"/>
    <mergeCell ref="AE103:AI103"/>
    <mergeCell ref="AU102:AY102"/>
    <mergeCell ref="AZ102:BD102"/>
    <mergeCell ref="BE99:BI99"/>
    <mergeCell ref="BJ99:BN99"/>
    <mergeCell ref="BO100:BS100"/>
    <mergeCell ref="K102:O102"/>
    <mergeCell ref="P102:T102"/>
    <mergeCell ref="U102:Y102"/>
    <mergeCell ref="Z102:AD102"/>
    <mergeCell ref="AE102:AI102"/>
    <mergeCell ref="AU100:AY100"/>
    <mergeCell ref="AZ100:BD100"/>
    <mergeCell ref="U98:Y98"/>
    <mergeCell ref="Z98:AD98"/>
    <mergeCell ref="BO99:BS99"/>
    <mergeCell ref="K100:O100"/>
    <mergeCell ref="P100:T100"/>
    <mergeCell ref="U100:Y100"/>
    <mergeCell ref="Z100:AD100"/>
    <mergeCell ref="AE100:AI100"/>
    <mergeCell ref="AU99:AY99"/>
    <mergeCell ref="AZ99:BD99"/>
    <mergeCell ref="BJ95:BN95"/>
    <mergeCell ref="BO95:BS95"/>
    <mergeCell ref="AE98:AI98"/>
    <mergeCell ref="K99:O99"/>
    <mergeCell ref="P99:T99"/>
    <mergeCell ref="U99:Y99"/>
    <mergeCell ref="Z99:AD99"/>
    <mergeCell ref="AE99:AI99"/>
    <mergeCell ref="K98:O98"/>
    <mergeCell ref="P98:T98"/>
    <mergeCell ref="AE96:AI96"/>
    <mergeCell ref="AZ94:BD94"/>
    <mergeCell ref="BE94:BI94"/>
    <mergeCell ref="BJ94:BN94"/>
    <mergeCell ref="K96:O96"/>
    <mergeCell ref="P96:T96"/>
    <mergeCell ref="U96:Y96"/>
    <mergeCell ref="Z96:AD96"/>
    <mergeCell ref="AZ95:BD95"/>
    <mergeCell ref="BE95:BI95"/>
    <mergeCell ref="BO94:BS94"/>
    <mergeCell ref="K95:O95"/>
    <mergeCell ref="P95:T95"/>
    <mergeCell ref="U95:Y95"/>
    <mergeCell ref="Z95:AD95"/>
    <mergeCell ref="AE95:AI95"/>
    <mergeCell ref="AU95:AY95"/>
    <mergeCell ref="K94:O94"/>
    <mergeCell ref="P94:T94"/>
    <mergeCell ref="U94:Y94"/>
    <mergeCell ref="Q92:U92"/>
    <mergeCell ref="V92:Z92"/>
    <mergeCell ref="AA92:AE92"/>
    <mergeCell ref="P93:T93"/>
    <mergeCell ref="U93:Y93"/>
    <mergeCell ref="Z93:AD93"/>
    <mergeCell ref="AE93:AI93"/>
    <mergeCell ref="BE89:BI89"/>
    <mergeCell ref="BJ89:BN89"/>
    <mergeCell ref="BO89:BS89"/>
    <mergeCell ref="Z94:AD94"/>
    <mergeCell ref="AE94:AI94"/>
    <mergeCell ref="AU94:AY94"/>
    <mergeCell ref="AZ93:BD93"/>
    <mergeCell ref="BE93:BI93"/>
    <mergeCell ref="BJ93:BN93"/>
    <mergeCell ref="BO93:BS93"/>
    <mergeCell ref="AE89:AI89"/>
    <mergeCell ref="L91:P91"/>
    <mergeCell ref="Q91:U91"/>
    <mergeCell ref="V91:Z91"/>
    <mergeCell ref="AA91:AE91"/>
    <mergeCell ref="AZ89:BD89"/>
    <mergeCell ref="AU89:AY89"/>
    <mergeCell ref="BE87:BI87"/>
    <mergeCell ref="BJ87:BN87"/>
    <mergeCell ref="BO87:BS87"/>
    <mergeCell ref="AF91:AJ92"/>
    <mergeCell ref="L92:P92"/>
    <mergeCell ref="K89:O89"/>
    <mergeCell ref="P89:T89"/>
    <mergeCell ref="U89:Y89"/>
    <mergeCell ref="Z89:AD89"/>
    <mergeCell ref="BE85:BI85"/>
    <mergeCell ref="BJ85:BN85"/>
    <mergeCell ref="BO85:BS85"/>
    <mergeCell ref="AE87:AI87"/>
    <mergeCell ref="AU87:AY87"/>
    <mergeCell ref="AZ87:BD87"/>
    <mergeCell ref="AZ85:BD85"/>
    <mergeCell ref="K87:O87"/>
    <mergeCell ref="P87:T87"/>
    <mergeCell ref="U87:Y87"/>
    <mergeCell ref="Z87:AD87"/>
    <mergeCell ref="AE88:AI88"/>
    <mergeCell ref="K88:O88"/>
    <mergeCell ref="P88:T88"/>
    <mergeCell ref="U88:Y88"/>
    <mergeCell ref="Z88:AD88"/>
    <mergeCell ref="AZ84:BD84"/>
    <mergeCell ref="BE84:BI84"/>
    <mergeCell ref="BJ84:BN84"/>
    <mergeCell ref="BO84:BS84"/>
    <mergeCell ref="K85:O85"/>
    <mergeCell ref="P85:T85"/>
    <mergeCell ref="U85:Y85"/>
    <mergeCell ref="Z85:AD85"/>
    <mergeCell ref="AE85:AI85"/>
    <mergeCell ref="AU85:AY85"/>
    <mergeCell ref="AZ83:BD83"/>
    <mergeCell ref="BE83:BI83"/>
    <mergeCell ref="BJ83:BN83"/>
    <mergeCell ref="BO83:BS83"/>
    <mergeCell ref="K84:O84"/>
    <mergeCell ref="P84:T84"/>
    <mergeCell ref="U84:Y84"/>
    <mergeCell ref="Z84:AD84"/>
    <mergeCell ref="AE84:AI84"/>
    <mergeCell ref="AU84:AY84"/>
    <mergeCell ref="AZ81:BD81"/>
    <mergeCell ref="BE81:BI81"/>
    <mergeCell ref="BJ81:BN81"/>
    <mergeCell ref="BO81:BS81"/>
    <mergeCell ref="K83:O83"/>
    <mergeCell ref="P83:T83"/>
    <mergeCell ref="U83:Y83"/>
    <mergeCell ref="Z83:AD83"/>
    <mergeCell ref="AE83:AI83"/>
    <mergeCell ref="AU83:AY83"/>
    <mergeCell ref="AZ80:BD80"/>
    <mergeCell ref="BE80:BI80"/>
    <mergeCell ref="BJ80:BN80"/>
    <mergeCell ref="BO80:BS80"/>
    <mergeCell ref="K81:O81"/>
    <mergeCell ref="P81:T81"/>
    <mergeCell ref="U81:Y81"/>
    <mergeCell ref="Z81:AD81"/>
    <mergeCell ref="AE81:AI81"/>
    <mergeCell ref="AU81:AY81"/>
    <mergeCell ref="AZ79:BD79"/>
    <mergeCell ref="BE79:BI79"/>
    <mergeCell ref="BJ79:BN79"/>
    <mergeCell ref="BO79:BS79"/>
    <mergeCell ref="K80:O80"/>
    <mergeCell ref="P80:T80"/>
    <mergeCell ref="U80:Y80"/>
    <mergeCell ref="Z80:AD80"/>
    <mergeCell ref="AE80:AI80"/>
    <mergeCell ref="AU80:AY80"/>
    <mergeCell ref="AZ78:BD78"/>
    <mergeCell ref="BE78:BI78"/>
    <mergeCell ref="BJ78:BN78"/>
    <mergeCell ref="BO78:BS78"/>
    <mergeCell ref="K79:O79"/>
    <mergeCell ref="P79:T79"/>
    <mergeCell ref="U79:Y79"/>
    <mergeCell ref="Z79:AD79"/>
    <mergeCell ref="AE79:AI79"/>
    <mergeCell ref="AU79:AY79"/>
    <mergeCell ref="AZ77:BD77"/>
    <mergeCell ref="BE77:BI77"/>
    <mergeCell ref="BJ77:BN77"/>
    <mergeCell ref="BO77:BS77"/>
    <mergeCell ref="K78:O78"/>
    <mergeCell ref="P78:T78"/>
    <mergeCell ref="U78:Y78"/>
    <mergeCell ref="Z78:AD78"/>
    <mergeCell ref="AE78:AI78"/>
    <mergeCell ref="AU78:AY78"/>
    <mergeCell ref="K77:O77"/>
    <mergeCell ref="P77:T77"/>
    <mergeCell ref="U77:Y77"/>
    <mergeCell ref="Z77:AD77"/>
    <mergeCell ref="AE77:AI77"/>
    <mergeCell ref="AU77:AY77"/>
    <mergeCell ref="AZ75:BD75"/>
    <mergeCell ref="BE75:BI75"/>
    <mergeCell ref="BJ75:BN75"/>
    <mergeCell ref="BO75:BS75"/>
    <mergeCell ref="BE76:BI76"/>
    <mergeCell ref="BJ76:BN76"/>
    <mergeCell ref="BO76:BS76"/>
    <mergeCell ref="W70:AB70"/>
    <mergeCell ref="AD70:AI70"/>
    <mergeCell ref="K76:O76"/>
    <mergeCell ref="P76:T76"/>
    <mergeCell ref="U76:Y76"/>
    <mergeCell ref="Z76:AD76"/>
    <mergeCell ref="BG70:BL70"/>
    <mergeCell ref="BN70:BS70"/>
    <mergeCell ref="K75:O75"/>
    <mergeCell ref="P75:T75"/>
    <mergeCell ref="U75:Y75"/>
    <mergeCell ref="Z75:AD75"/>
    <mergeCell ref="AE75:AI76"/>
    <mergeCell ref="AU75:AY75"/>
    <mergeCell ref="AU76:AY76"/>
    <mergeCell ref="AZ76:BD76"/>
    <mergeCell ref="W68:AB68"/>
    <mergeCell ref="AD68:AI68"/>
    <mergeCell ref="BG68:BL68"/>
    <mergeCell ref="BN68:BS68"/>
    <mergeCell ref="W67:AB67"/>
    <mergeCell ref="AD67:AI67"/>
    <mergeCell ref="BG67:BL67"/>
    <mergeCell ref="BN67:BS67"/>
    <mergeCell ref="BG66:BL66"/>
    <mergeCell ref="BN66:BS66"/>
    <mergeCell ref="W65:AB65"/>
    <mergeCell ref="AD65:AI65"/>
    <mergeCell ref="BG65:BL65"/>
    <mergeCell ref="BN65:BS65"/>
    <mergeCell ref="W63:AB63"/>
    <mergeCell ref="AD63:AI63"/>
    <mergeCell ref="W64:AB64"/>
    <mergeCell ref="AD64:AI64"/>
    <mergeCell ref="W66:AB66"/>
    <mergeCell ref="AD66:AI66"/>
    <mergeCell ref="BG64:BL64"/>
    <mergeCell ref="BN64:BS64"/>
    <mergeCell ref="W59:AB59"/>
    <mergeCell ref="AD59:AI59"/>
    <mergeCell ref="BG59:BL59"/>
    <mergeCell ref="BN59:BS59"/>
    <mergeCell ref="W60:AB60"/>
    <mergeCell ref="AD60:AI60"/>
    <mergeCell ref="BG60:BL60"/>
    <mergeCell ref="BN60:BS60"/>
    <mergeCell ref="W58:AB58"/>
    <mergeCell ref="AD58:AI58"/>
    <mergeCell ref="BG58:BL58"/>
    <mergeCell ref="BN58:BS58"/>
    <mergeCell ref="W57:AB57"/>
    <mergeCell ref="AD57:AI57"/>
    <mergeCell ref="BG57:BL57"/>
    <mergeCell ref="BN57:BS57"/>
    <mergeCell ref="W56:AB56"/>
    <mergeCell ref="AD56:AI56"/>
    <mergeCell ref="BG56:BL56"/>
    <mergeCell ref="BN56:BS56"/>
    <mergeCell ref="W55:AB55"/>
    <mergeCell ref="AD55:AI55"/>
    <mergeCell ref="BG55:BL55"/>
    <mergeCell ref="BN55:BS55"/>
    <mergeCell ref="W54:AB54"/>
    <mergeCell ref="AD54:AI54"/>
    <mergeCell ref="BG54:BL54"/>
    <mergeCell ref="BN54:BS54"/>
    <mergeCell ref="W53:AB53"/>
    <mergeCell ref="AD53:AI53"/>
    <mergeCell ref="BG53:BL53"/>
    <mergeCell ref="BN53:BS53"/>
    <mergeCell ref="W52:AB52"/>
    <mergeCell ref="AD52:AI52"/>
    <mergeCell ref="BG52:BL52"/>
    <mergeCell ref="BN52:BS52"/>
    <mergeCell ref="W51:AB51"/>
    <mergeCell ref="AD51:AI51"/>
    <mergeCell ref="BG51:BL51"/>
    <mergeCell ref="BN51:BS51"/>
    <mergeCell ref="W47:AB47"/>
    <mergeCell ref="AD47:AI47"/>
    <mergeCell ref="BG47:BL47"/>
    <mergeCell ref="BN47:BS47"/>
    <mergeCell ref="W45:AB45"/>
    <mergeCell ref="AD45:AI45"/>
    <mergeCell ref="BG45:BL45"/>
    <mergeCell ref="BN45:BS45"/>
    <mergeCell ref="W44:AB44"/>
    <mergeCell ref="AD44:AI44"/>
    <mergeCell ref="BG44:BL44"/>
    <mergeCell ref="BN44:BS44"/>
    <mergeCell ref="W43:AB43"/>
    <mergeCell ref="AD43:AI43"/>
    <mergeCell ref="BG43:BL43"/>
    <mergeCell ref="BN43:BS43"/>
    <mergeCell ref="W42:AB42"/>
    <mergeCell ref="AD42:AI42"/>
    <mergeCell ref="BG42:BL42"/>
    <mergeCell ref="BN42:BS42"/>
    <mergeCell ref="W41:AB41"/>
    <mergeCell ref="AD41:AI41"/>
    <mergeCell ref="BG41:BL41"/>
    <mergeCell ref="BN41:BS41"/>
    <mergeCell ref="W40:AB40"/>
    <mergeCell ref="AD40:AI40"/>
    <mergeCell ref="BG40:BL40"/>
    <mergeCell ref="BN40:BS40"/>
    <mergeCell ref="W39:AB39"/>
    <mergeCell ref="AD39:AI39"/>
    <mergeCell ref="BG39:BL39"/>
    <mergeCell ref="BN39:BS39"/>
    <mergeCell ref="W38:AB38"/>
    <mergeCell ref="AD38:AI38"/>
    <mergeCell ref="BG38:BL38"/>
    <mergeCell ref="BN38:BS38"/>
    <mergeCell ref="W37:AB37"/>
    <mergeCell ref="AD37:AI37"/>
    <mergeCell ref="BG37:BL37"/>
    <mergeCell ref="BN37:BS37"/>
    <mergeCell ref="W36:AB36"/>
    <mergeCell ref="AD36:AI36"/>
    <mergeCell ref="BG36:BL36"/>
    <mergeCell ref="BN36:BS36"/>
    <mergeCell ref="W35:AB35"/>
    <mergeCell ref="AE35:AI35"/>
    <mergeCell ref="BG35:BL35"/>
    <mergeCell ref="BN35:BS35"/>
    <mergeCell ref="W33:AB34"/>
    <mergeCell ref="AD33:AI34"/>
    <mergeCell ref="BG34:BL34"/>
    <mergeCell ref="BN34:BS34"/>
    <mergeCell ref="W29:AB29"/>
    <mergeCell ref="AD29:AI29"/>
    <mergeCell ref="BG29:BL29"/>
    <mergeCell ref="BN29:BS29"/>
    <mergeCell ref="W27:AB27"/>
    <mergeCell ref="AD27:AI27"/>
    <mergeCell ref="BG27:BL27"/>
    <mergeCell ref="BN27:BS27"/>
    <mergeCell ref="W26:AB26"/>
    <mergeCell ref="AD26:AI26"/>
    <mergeCell ref="BG26:BL26"/>
    <mergeCell ref="BN26:BS26"/>
    <mergeCell ref="W25:AB25"/>
    <mergeCell ref="AD25:AI25"/>
    <mergeCell ref="BG25:BL25"/>
    <mergeCell ref="BN25:BS25"/>
    <mergeCell ref="W23:AB24"/>
    <mergeCell ref="AD23:AI24"/>
    <mergeCell ref="BG24:BL24"/>
    <mergeCell ref="BN24:BS24"/>
    <mergeCell ref="W21:AB21"/>
    <mergeCell ref="AD21:AI21"/>
    <mergeCell ref="BG21:BL21"/>
    <mergeCell ref="BN21:BS21"/>
    <mergeCell ref="W19:AB19"/>
    <mergeCell ref="AD19:AI19"/>
    <mergeCell ref="BG19:BL19"/>
    <mergeCell ref="BN19:BS19"/>
    <mergeCell ref="BG15:BL15"/>
    <mergeCell ref="BN15:BS15"/>
    <mergeCell ref="W18:AB18"/>
    <mergeCell ref="AD18:AI18"/>
    <mergeCell ref="BG18:BL18"/>
    <mergeCell ref="BN18:BS18"/>
    <mergeCell ref="W17:AB17"/>
    <mergeCell ref="AD17:AI17"/>
    <mergeCell ref="BG17:BL17"/>
    <mergeCell ref="BN17:BS17"/>
    <mergeCell ref="W16:AB16"/>
    <mergeCell ref="AD16:AI16"/>
    <mergeCell ref="W10:AB10"/>
    <mergeCell ref="AD10:AI10"/>
    <mergeCell ref="W15:AB15"/>
    <mergeCell ref="AD15:AI15"/>
    <mergeCell ref="BG10:BL10"/>
    <mergeCell ref="BN10:BS10"/>
    <mergeCell ref="W12:AB12"/>
    <mergeCell ref="AD12:AI12"/>
    <mergeCell ref="BG12:BL12"/>
    <mergeCell ref="BN12:BS12"/>
    <mergeCell ref="W9:AB9"/>
    <mergeCell ref="AD9:AI9"/>
    <mergeCell ref="BG9:BL9"/>
    <mergeCell ref="BN9:BS9"/>
    <mergeCell ref="W8:AB8"/>
    <mergeCell ref="AD8:AI8"/>
    <mergeCell ref="BG8:BL8"/>
    <mergeCell ref="BN8:BS8"/>
    <mergeCell ref="W7:AB7"/>
    <mergeCell ref="AD7:AI7"/>
    <mergeCell ref="W5:AB6"/>
    <mergeCell ref="AD5:AI6"/>
    <mergeCell ref="BG6:BL6"/>
    <mergeCell ref="BN6:BS6"/>
  </mergeCells>
  <conditionalFormatting sqref="C543:C544 AK543:AK544 BR543:IV544">
    <cfRule type="expression" priority="2" dxfId="0" stopIfTrue="1">
      <formula>OR(VALUE($BU543)&lt;&gt;0,VALUE($BV543)&lt;&gt;0)</formula>
    </cfRule>
  </conditionalFormatting>
  <conditionalFormatting sqref="B543:B544">
    <cfRule type="expression" priority="1" dxfId="0" stopIfTrue="1">
      <formula>OR(VALUE(#REF!)&lt;&gt;0,VALUE(#REF!)&lt;&gt;0)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 6</dc:creator>
  <cp:keywords/>
  <dc:description/>
  <cp:lastModifiedBy>Office</cp:lastModifiedBy>
  <cp:lastPrinted>2015-04-16T06:07:03Z</cp:lastPrinted>
  <dcterms:created xsi:type="dcterms:W3CDTF">2015-01-27T01:29:30Z</dcterms:created>
  <dcterms:modified xsi:type="dcterms:W3CDTF">2015-04-22T02:55:35Z</dcterms:modified>
  <cp:category/>
  <cp:version/>
  <cp:contentType/>
  <cp:contentStatus/>
</cp:coreProperties>
</file>