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11625" windowHeight="5715" activeTab="3"/>
  </bookViews>
  <sheets>
    <sheet name="CDKT" sheetId="48" r:id="rId1"/>
    <sheet name="KQKD" sheetId="49" r:id="rId2"/>
    <sheet name="Luu chuyen TT" sheetId="20" r:id="rId3"/>
    <sheet name="Thuyet minh" sheetId="11" r:id="rId4"/>
    <sheet name="Tai san" sheetId="51" r:id="rId5"/>
    <sheet name="Von" sheetId="50" r:id="rId6"/>
  </sheets>
  <definedNames>
    <definedName name="_xlnm.Print_Area" localSheetId="5">Von!$A$2:$J$20</definedName>
  </definedNames>
  <calcPr calcId="125725"/>
</workbook>
</file>

<file path=xl/calcChain.xml><?xml version="1.0" encoding="utf-8"?>
<calcChain xmlns="http://schemas.openxmlformats.org/spreadsheetml/2006/main">
  <c r="E26" i="49"/>
  <c r="B112" i="11" l="1"/>
  <c r="E112"/>
  <c r="B118"/>
  <c r="E118"/>
  <c r="E174"/>
  <c r="B172"/>
  <c r="B174" s="1"/>
  <c r="E183"/>
  <c r="E189" s="1"/>
  <c r="B183"/>
  <c r="B189" s="1"/>
  <c r="E199"/>
  <c r="B199"/>
  <c r="B361"/>
  <c r="B402" l="1"/>
  <c r="E409"/>
  <c r="B403"/>
  <c r="B404"/>
  <c r="B405"/>
  <c r="B389"/>
  <c r="E389"/>
  <c r="B380"/>
  <c r="E337"/>
  <c r="B213"/>
  <c r="E213"/>
  <c r="E176"/>
  <c r="B90"/>
  <c r="E90"/>
  <c r="E136"/>
  <c r="G40" i="51"/>
  <c r="B13"/>
  <c r="C13"/>
  <c r="D12" i="20"/>
  <c r="C16" i="49"/>
  <c r="C11"/>
  <c r="D118" i="48"/>
  <c r="D106" s="1"/>
  <c r="D117"/>
  <c r="D114"/>
  <c r="E117"/>
  <c r="D50"/>
  <c r="D35"/>
  <c r="B409" i="11" l="1"/>
  <c r="E225"/>
  <c r="E234"/>
  <c r="E235" s="1"/>
  <c r="E413"/>
  <c r="B383"/>
  <c r="E383"/>
  <c r="E372"/>
  <c r="E376" s="1"/>
  <c r="E367"/>
  <c r="E346"/>
  <c r="E359" s="1"/>
  <c r="E156"/>
  <c r="E41" i="20"/>
  <c r="E31"/>
  <c r="E12"/>
  <c r="E18" s="1"/>
  <c r="E12" i="49"/>
  <c r="E21"/>
  <c r="E20"/>
  <c r="E17"/>
  <c r="E16"/>
  <c r="E14"/>
  <c r="D22"/>
  <c r="D9"/>
  <c r="D11" s="1"/>
  <c r="D13" s="1"/>
  <c r="D19" s="1"/>
  <c r="D23" s="1"/>
  <c r="D25" s="1"/>
  <c r="D26" s="1"/>
  <c r="F22"/>
  <c r="F9"/>
  <c r="F11" s="1"/>
  <c r="F13" s="1"/>
  <c r="F19" s="1"/>
  <c r="F23" s="1"/>
  <c r="F25" s="1"/>
  <c r="F26" s="1"/>
  <c r="E22" l="1"/>
  <c r="E42" i="20"/>
  <c r="E46" s="1"/>
  <c r="E236" i="11"/>
  <c r="E106" i="48"/>
  <c r="E105" s="1"/>
  <c r="E91"/>
  <c r="E76"/>
  <c r="E68"/>
  <c r="E62"/>
  <c r="E50"/>
  <c r="E47"/>
  <c r="E38"/>
  <c r="E30"/>
  <c r="E27"/>
  <c r="E18"/>
  <c r="E14"/>
  <c r="E11"/>
  <c r="E180" i="11"/>
  <c r="B180"/>
  <c r="D91" i="48"/>
  <c r="D76"/>
  <c r="D68"/>
  <c r="D18"/>
  <c r="D14"/>
  <c r="E24" i="49"/>
  <c r="E18"/>
  <c r="E15"/>
  <c r="E9"/>
  <c r="D41" i="20"/>
  <c r="D27" i="48"/>
  <c r="E75" l="1"/>
  <c r="E125" s="1"/>
  <c r="E10"/>
  <c r="E46"/>
  <c r="E37" s="1"/>
  <c r="E73" s="1"/>
  <c r="C8" i="51" l="1"/>
  <c r="I16" i="49"/>
  <c r="D18" i="20" l="1"/>
  <c r="D31"/>
  <c r="B369" i="11"/>
  <c r="B234"/>
  <c r="B235" l="1"/>
  <c r="B236" s="1"/>
  <c r="D42" i="20"/>
  <c r="D46" s="1"/>
  <c r="D47" i="48" l="1"/>
  <c r="D46" l="1"/>
  <c r="B225" i="11"/>
  <c r="B411" l="1"/>
  <c r="B413" s="1"/>
  <c r="B346"/>
  <c r="B359" s="1"/>
  <c r="B332"/>
  <c r="B337" s="1"/>
  <c r="F56" i="51" l="1"/>
  <c r="F54"/>
  <c r="G53"/>
  <c r="G50"/>
  <c r="G49"/>
  <c r="F47"/>
  <c r="G46"/>
  <c r="G41"/>
  <c r="F33"/>
  <c r="E33"/>
  <c r="D33"/>
  <c r="C33"/>
  <c r="B33"/>
  <c r="B31"/>
  <c r="G30"/>
  <c r="G29"/>
  <c r="G28"/>
  <c r="G27"/>
  <c r="F26"/>
  <c r="F31" s="1"/>
  <c r="E26"/>
  <c r="E31" s="1"/>
  <c r="D26"/>
  <c r="D31" s="1"/>
  <c r="C26"/>
  <c r="C31" s="1"/>
  <c r="G25"/>
  <c r="G24"/>
  <c r="G22"/>
  <c r="F21"/>
  <c r="G21" s="1"/>
  <c r="C18"/>
  <c r="B18"/>
  <c r="B34" s="1"/>
  <c r="G17"/>
  <c r="G16"/>
  <c r="G15"/>
  <c r="G14"/>
  <c r="F13"/>
  <c r="E13"/>
  <c r="E18" s="1"/>
  <c r="E34" s="1"/>
  <c r="D13"/>
  <c r="G12"/>
  <c r="G11"/>
  <c r="G9"/>
  <c r="E8"/>
  <c r="D8"/>
  <c r="F7"/>
  <c r="G7" s="1"/>
  <c r="J8" i="50"/>
  <c r="D15"/>
  <c r="J9"/>
  <c r="J10"/>
  <c r="J12"/>
  <c r="G8" i="51" l="1"/>
  <c r="G13"/>
  <c r="G18" s="1"/>
  <c r="G56"/>
  <c r="F18"/>
  <c r="F34" s="1"/>
  <c r="F57"/>
  <c r="G47"/>
  <c r="C34"/>
  <c r="G54"/>
  <c r="G57" s="1"/>
  <c r="G33"/>
  <c r="D18"/>
  <c r="D34" s="1"/>
  <c r="G26"/>
  <c r="G31" s="1"/>
  <c r="H24" i="49"/>
  <c r="G22"/>
  <c r="H22" s="1"/>
  <c r="C22"/>
  <c r="H21"/>
  <c r="H20"/>
  <c r="H18"/>
  <c r="H17"/>
  <c r="H15"/>
  <c r="H14"/>
  <c r="H12"/>
  <c r="G11"/>
  <c r="G13" s="1"/>
  <c r="G19" s="1"/>
  <c r="G23" s="1"/>
  <c r="G25" s="1"/>
  <c r="E11"/>
  <c r="E13" s="1"/>
  <c r="E19" s="1"/>
  <c r="E23" s="1"/>
  <c r="H10"/>
  <c r="H9"/>
  <c r="D30" i="48"/>
  <c r="G34" i="51" l="1"/>
  <c r="C13" i="49"/>
  <c r="H11"/>
  <c r="E25" l="1"/>
  <c r="C19"/>
  <c r="H13"/>
  <c r="C23" l="1"/>
  <c r="H19"/>
  <c r="C25" l="1"/>
  <c r="H23"/>
  <c r="C26" l="1"/>
  <c r="E294" i="11"/>
  <c r="B294"/>
  <c r="E293"/>
  <c r="E292"/>
  <c r="B286"/>
  <c r="B287" s="1"/>
  <c r="B292" s="1"/>
  <c r="B293" s="1"/>
  <c r="B156"/>
  <c r="B136"/>
  <c r="I16" i="50" l="1"/>
  <c r="H25" i="49"/>
  <c r="B376" i="11"/>
  <c r="B367"/>
  <c r="B176"/>
  <c r="D105" i="48" l="1"/>
  <c r="D75"/>
  <c r="D62"/>
  <c r="D38"/>
  <c r="D11"/>
  <c r="D37" l="1"/>
  <c r="D10"/>
  <c r="D125"/>
  <c r="D73" l="1"/>
  <c r="D138" s="1"/>
  <c r="J18" i="50"/>
  <c r="J14"/>
  <c r="J15" s="1"/>
  <c r="I15"/>
  <c r="B15"/>
  <c r="B20" s="1"/>
  <c r="C15"/>
  <c r="C20" s="1"/>
  <c r="D20"/>
  <c r="E15"/>
  <c r="E20" s="1"/>
  <c r="F15"/>
  <c r="F20" s="1"/>
  <c r="H15"/>
  <c r="H17" s="1"/>
  <c r="J17" s="1"/>
  <c r="G15"/>
  <c r="G19" l="1"/>
  <c r="J19" s="1"/>
  <c r="H20"/>
  <c r="I20"/>
  <c r="G20" l="1"/>
  <c r="J16"/>
  <c r="J20" s="1"/>
</calcChain>
</file>

<file path=xl/sharedStrings.xml><?xml version="1.0" encoding="utf-8"?>
<sst xmlns="http://schemas.openxmlformats.org/spreadsheetml/2006/main" count="963" uniqueCount="788">
  <si>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</si>
  <si>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</si>
  <si>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</si>
  <si>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</si>
  <si>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</si>
  <si>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</si>
  <si>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</si>
  <si>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</si>
  <si>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</si>
  <si>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</si>
  <si>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</si>
  <si>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</si>
  <si>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</si>
  <si>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</si>
  <si>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</si>
  <si>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</si>
  <si>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V.08</t>
  </si>
  <si>
    <t>V.09</t>
  </si>
  <si>
    <t>V.10</t>
  </si>
  <si>
    <t>V.12</t>
  </si>
  <si>
    <t>V.13</t>
  </si>
  <si>
    <t>V.14</t>
  </si>
  <si>
    <t>V.21</t>
  </si>
  <si>
    <t>V.15</t>
  </si>
  <si>
    <t>V.16</t>
  </si>
  <si>
    <t>V.17</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</si>
  <si>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</si>
  <si>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</si>
  <si>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</si>
  <si>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</si>
  <si>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</si>
  <si>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</si>
  <si>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</si>
  <si>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</si>
  <si>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</si>
  <si>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Quü dù phßng tµi chÝnh</t>
  </si>
  <si>
    <t>C/lÖch ®¸nh gi¸ l¹i tµi s¶n</t>
  </si>
  <si>
    <t>C/lÖch tû gi¸ hèi ®o¸i</t>
  </si>
  <si>
    <t>C¸c quü kh¸c thuéc vèn CSH</t>
  </si>
  <si>
    <t>Lîi nhuËn ch­a ph©n phèi</t>
  </si>
  <si>
    <t>A</t>
  </si>
  <si>
    <t>- Gi¶m kh¸c</t>
  </si>
  <si>
    <t>22. Vèn chñ së h÷u (Bæ sung thuyÕt minh)</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</si>
  <si>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</si>
  <si>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</si>
  <si>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</si>
  <si>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</si>
  <si>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</si>
  <si>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</si>
  <si>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</si>
  <si>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</si>
  <si>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</si>
  <si>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</si>
  <si>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</si>
  <si>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</si>
  <si>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</si>
  <si>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</si>
  <si>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</si>
  <si>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</si>
  <si>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</si>
  <si>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</si>
  <si>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</si>
  <si>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</si>
  <si>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</si>
  <si>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</si>
  <si>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</si>
  <si>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</si>
  <si>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</si>
  <si>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</si>
  <si>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</si>
  <si>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</si>
  <si>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</si>
  <si>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</si>
  <si>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</si>
  <si>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</si>
  <si>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</si>
  <si>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</si>
  <si>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</si>
  <si>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</si>
  <si>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</si>
  <si>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</si>
  <si>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</si>
  <si>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</si>
  <si>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</si>
  <si>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</si>
  <si>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</si>
  <si>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</si>
  <si>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</si>
  <si>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</si>
  <si>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</si>
  <si>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</si>
  <si>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</si>
  <si>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</si>
  <si>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</si>
  <si>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</si>
  <si>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</si>
  <si>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</si>
  <si>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</si>
  <si>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</si>
  <si>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</si>
  <si>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</si>
  <si>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</si>
  <si>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</si>
  <si>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</si>
  <si>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</si>
  <si>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</si>
  <si>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</si>
  <si>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</si>
  <si>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</si>
  <si>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</si>
  <si>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</si>
  <si>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</si>
  <si>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</si>
  <si>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</si>
  <si>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</si>
  <si>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</si>
  <si>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</si>
  <si>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</si>
  <si>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</si>
  <si>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</si>
  <si>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</si>
  <si>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</si>
  <si>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</si>
  <si>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</si>
  <si>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</si>
  <si>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</si>
  <si>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</si>
  <si>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</si>
  <si>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</si>
  <si>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</si>
  <si>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</si>
  <si>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</si>
  <si>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</si>
  <si>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</si>
  <si>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</si>
  <si>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</si>
  <si>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</si>
  <si>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</si>
  <si>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</si>
  <si>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</si>
  <si>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</si>
  <si>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</si>
  <si>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</si>
  <si>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</si>
  <si>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</si>
  <si>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</si>
  <si>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</si>
  <si>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</si>
  <si>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t>
  </si>
  <si>
    <t xml:space="preserve"> Tổng cộng </t>
  </si>
  <si>
    <t xml:space="preserve">         Mẫu số B01-DN </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</si>
  <si>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</si>
  <si>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</si>
  <si>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</si>
  <si>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</si>
  <si>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</si>
  <si>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</si>
  <si>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</si>
  <si>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</si>
  <si>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</si>
  <si>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</si>
  <si>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</si>
  <si>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</si>
  <si>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</si>
  <si>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</si>
  <si>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</si>
  <si>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</si>
  <si>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</si>
  <si>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</si>
  <si>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</si>
  <si>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</si>
  <si>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</si>
  <si>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</si>
  <si>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</si>
  <si>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 xml:space="preserve"> B.TÀI SẢN DÀI HẠN </t>
  </si>
  <si>
    <t xml:space="preserve">    I. Các khoản phải thu dài hạn </t>
  </si>
  <si>
    <t xml:space="preserve">1. Phải thu dài hạn của khách hàng </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</si>
  <si>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</si>
  <si>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</si>
  <si>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</si>
  <si>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</si>
  <si>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</si>
  <si>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</si>
  <si>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</si>
  <si>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</si>
  <si>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 xml:space="preserve">    III. Bất động sản đầu tư </t>
  </si>
  <si>
    <t>1. Đầu tư vào công ty con</t>
  </si>
  <si>
    <t>2. Đầu tư vào công ty liên kết, liên doanh</t>
  </si>
  <si>
    <t>1. Chi phí trả trước dài hạn</t>
  </si>
  <si>
    <t>2. Tài sản thuế thu nhập hoãn lại</t>
  </si>
  <si>
    <t xml:space="preserve">TỔNG CỘNG TÀI SẢN (270=100+200) </t>
  </si>
  <si>
    <t xml:space="preserve">A. NỢ PHẢI TRẢ (300=310+330)  </t>
  </si>
  <si>
    <t xml:space="preserve">     I. Nợ ngắn hạn  </t>
  </si>
  <si>
    <t>9. Các khoản phải trả, phải nộp ngắn hạn khác</t>
  </si>
  <si>
    <t xml:space="preserve">     II. Nợ dài hạn  </t>
  </si>
  <si>
    <t>1. Phải trả dài hạn người bán</t>
  </si>
  <si>
    <t>8. Doanh thu chưa thực hiện</t>
  </si>
  <si>
    <t xml:space="preserve">B. VỐN CHỦ SỞ HỮU (400=410+430) </t>
  </si>
  <si>
    <t xml:space="preserve">    I. Vốn chủ sở hữu </t>
  </si>
  <si>
    <t>1. Vốn đầu tư của chủ sở hữu (TK411)</t>
  </si>
  <si>
    <t>2. Thặng dư vốn cổ phần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</si>
  <si>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</si>
  <si>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</si>
  <si>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</si>
  <si>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</si>
  <si>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</si>
  <si>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</si>
  <si>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</si>
  <si>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Lợi nguận gộp về BH và c/c DV</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</si>
  <si>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</si>
  <si>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</si>
  <si>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</si>
  <si>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</si>
  <si>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</si>
  <si>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</si>
  <si>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</si>
  <si>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</si>
  <si>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</si>
  <si>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</si>
  <si>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</si>
  <si>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</si>
  <si>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</si>
  <si>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</si>
  <si>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</si>
  <si>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</si>
  <si>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</si>
  <si>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</si>
  <si>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 xml:space="preserve">        Cty cổ phần Lilama 69-1                                                          </t>
  </si>
  <si>
    <t xml:space="preserve">      Địa chỉ : TP Bắc Ninh - tỉnh Bắc Ninh                                                   </t>
  </si>
  <si>
    <t xml:space="preserve">     Mẫu số B02-DN</t>
  </si>
  <si>
    <t>BÁO CÁO KẾT QUẢ KINH DOANH</t>
  </si>
  <si>
    <t xml:space="preserve">                      Đơn vị tính: VNĐ </t>
  </si>
  <si>
    <t>NGƯỜI LẬP BIỂU</t>
  </si>
  <si>
    <t>KẾ TOÁN TRƯỞNG</t>
  </si>
  <si>
    <t>TỔNG GIÁM ĐỐC</t>
  </si>
  <si>
    <t>Ngô Thị Lương</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</si>
  <si>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</si>
  <si>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</si>
  <si>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</si>
  <si>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</si>
  <si>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</si>
  <si>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</si>
  <si>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</si>
  <si>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</si>
  <si>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</si>
  <si>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</si>
  <si>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</si>
  <si>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</si>
  <si>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</si>
  <si>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</si>
  <si>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</si>
  <si>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</si>
  <si>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</si>
  <si>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</si>
  <si>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</si>
  <si>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</si>
  <si>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</si>
  <si>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</si>
  <si>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</si>
  <si>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</si>
  <si>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</si>
  <si>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</si>
  <si>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</si>
  <si>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</si>
  <si>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</si>
  <si>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</si>
  <si>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</si>
  <si>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</si>
  <si>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</si>
  <si>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</si>
  <si>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</si>
  <si>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</si>
  <si>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</si>
  <si>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</si>
  <si>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</si>
  <si>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</si>
  <si>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</si>
  <si>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</si>
  <si>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</si>
  <si>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</si>
  <si>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BÁO CÁO LƯU CHUYỂN TIỀN TỆ</t>
  </si>
  <si>
    <t>(Theo phương pháp trực tiếp)</t>
  </si>
  <si>
    <t xml:space="preserve">             Đơn vị tính: Đồng</t>
  </si>
  <si>
    <t xml:space="preserve">                 Mẫu số B09-DN</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</si>
  <si>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</si>
  <si>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</si>
  <si>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</si>
  <si>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</si>
  <si>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</si>
  <si>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</si>
  <si>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</si>
  <si>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</si>
  <si>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</si>
  <si>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</si>
  <si>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</si>
  <si>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</si>
  <si>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</si>
  <si>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</si>
  <si>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</si>
  <si>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</si>
  <si>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</si>
  <si>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</si>
  <si>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</si>
  <si>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chứng khoán ngắn hạn;</t>
  </si>
  <si>
    <t xml:space="preserve">            - Các khoản đầu tư ngắn hạn, dài hạn khác;</t>
  </si>
  <si>
    <t xml:space="preserve">            - Phương pháp lập dự phòng giảm giá đầu tư ngắn hạn, dài hạn.</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</si>
  <si>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</si>
  <si>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</si>
  <si>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</si>
  <si>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Nguyên tắc ghi nhận doanh thu bán hàng, doanh thu cung cấp dịch vụ, doanh thu hoạt động tài chính: Theo chuẩn mực kế toán số 14 "Doanh thu và thu nhập khác".</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</si>
  <si>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</si>
  <si>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</si>
  <si>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</si>
  <si>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</si>
  <si>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V- Thông tin bổ sung cho các khoản mục trình bày trong Bảng cân đối kế toán</t>
  </si>
  <si>
    <t>01. Tiền</t>
  </si>
  <si>
    <t>Cuối kỳ</t>
  </si>
  <si>
    <t>Đầu năm</t>
  </si>
  <si>
    <t xml:space="preserve">      - Tiền mặt</t>
  </si>
  <si>
    <t xml:space="preserve">      - Phải thu về cổ phần hoá</t>
  </si>
  <si>
    <t xml:space="preserve">      - Phải thu về cổ tức và lợi nhuận được chia</t>
  </si>
  <si>
    <t xml:space="preserve">      - Phải thu người lao động</t>
  </si>
  <si>
    <t xml:space="preserve">      - Phải thu khác</t>
  </si>
  <si>
    <t xml:space="preserve">      - Hàng mua đang đi đường</t>
  </si>
  <si>
    <t xml:space="preserve">      - Nguyên liệu, vật liệu</t>
  </si>
  <si>
    <t xml:space="preserve">      - Công cụ, dụng cụ</t>
  </si>
  <si>
    <t xml:space="preserve">      - Chi phí sản xuất, kinh doanh dở dang</t>
  </si>
  <si>
    <t xml:space="preserve">      - Thành phẩm</t>
  </si>
  <si>
    <t xml:space="preserve">      - Hàng hoá</t>
  </si>
  <si>
    <t xml:space="preserve">      - Hàng gửi đi bán</t>
  </si>
  <si>
    <t xml:space="preserve">      - Hàng hoá kho bảo thuế</t>
  </si>
  <si>
    <t xml:space="preserve">      - Thuế GTGT</t>
  </si>
  <si>
    <t xml:space="preserve">      - Thuế tiêu thụ đặc biệt</t>
  </si>
  <si>
    <t xml:space="preserve">      - Thuế xuất, nhập khẩu</t>
  </si>
  <si>
    <t xml:space="preserve">      - Thuế thu nhập doanh nghiệp</t>
  </si>
  <si>
    <t xml:space="preserve">      - Thuế thu nhập cá nhân</t>
  </si>
  <si>
    <t xml:space="preserve">      - Thuế tài nguyên</t>
  </si>
  <si>
    <t xml:space="preserve">      - Thuế nhà đất và tiền thuê đất</t>
  </si>
  <si>
    <t xml:space="preserve">      - Các loại thuế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</si>
  <si>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</si>
  <si>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</si>
  <si>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</si>
  <si>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</si>
  <si>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</si>
  <si>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</si>
  <si>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</si>
  <si>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</si>
  <si>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</si>
  <si>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</si>
  <si>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</si>
  <si>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</si>
  <si>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b- Thuế thu nhập hoãn lại phải trả</t>
  </si>
  <si>
    <t xml:space="preserve">      - Thuế thu nhập hoãn lại phải trả phát sinh từ các khoản chênh lệch tạm thời chịu thuế</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</si>
  <si>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</si>
  <si>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</si>
  <si>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</si>
  <si>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</si>
  <si>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</si>
  <si>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</si>
  <si>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</si>
  <si>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</si>
  <si>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</si>
  <si>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</si>
  <si>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</si>
  <si>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</si>
  <si>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</si>
  <si>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</si>
  <si>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</si>
  <si>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</si>
  <si>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</si>
  <si>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</si>
  <si>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</si>
  <si>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</si>
  <si>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</si>
  <si>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</si>
  <si>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g- Thu nhập và chi phí, lãi hoặc lỗ được ghi nhận trực tiếp vào vốn chủ sở hữu theo qui định của các chuẩn mực kế toán cụ thể</t>
  </si>
  <si>
    <t xml:space="preserve">      - Nguồn kinh phí được cấp trong năm</t>
  </si>
  <si>
    <t xml:space="preserve">      - Chi sự nghiệp</t>
  </si>
  <si>
    <t xml:space="preserve">      - Nguồn kinh phí còn lại cuối năm</t>
  </si>
  <si>
    <t xml:space="preserve">     - Từ 1 năm trở xuống</t>
  </si>
  <si>
    <t xml:space="preserve">     - Trên 1 năm đến 5 năm</t>
  </si>
  <si>
    <t xml:space="preserve">     - Trên 5 năm</t>
  </si>
  <si>
    <t>Trong đó</t>
  </si>
  <si>
    <t xml:space="preserve">            + Chiết khấu thương mại</t>
  </si>
  <si>
    <t xml:space="preserve">            + Giảm giá hàng bán</t>
  </si>
  <si>
    <t xml:space="preserve">            + Hàng bán bị trả lại</t>
  </si>
  <si>
    <t xml:space="preserve">      - Giá trị còn lại, chi phí nhượng bán, thanh lý của bất động sản đầu tư đã bán</t>
  </si>
  <si>
    <t xml:space="preserve">      - Chi phí kinh doanh bất động sản đầu tư</t>
  </si>
  <si>
    <t xml:space="preserve">      - Dự phòng giảm giá hàng tồn kho</t>
  </si>
  <si>
    <t xml:space="preserve">      - Lãi tiền gửi, tiền cho vay</t>
  </si>
  <si>
    <t xml:space="preserve">      - Doanh thu hoạt động tài chính khác</t>
  </si>
  <si>
    <t xml:space="preserve">      - Chi phí tài chính khác</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</si>
  <si>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</si>
  <si>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</si>
  <si>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</si>
  <si>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</si>
  <si>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</si>
  <si>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VIII- Những thông tin khác</t>
  </si>
  <si>
    <t>1- Những khoản nợ tiềm tàng, khoản cam kết và những thông tin tài chính khác</t>
  </si>
  <si>
    <t>2- Những sự kiện phát sinh sau ngày kết thúc kỳ kế toán năm</t>
  </si>
  <si>
    <t>4- Trình bày tài sản, doanh thu, kết quả kinh doanh theo bộ phận (Theo lĩnh vực kinh doanh hoặc khu vực địa lý) theo quy định của Chuẩn mực kế toán số 28 "Báo cáo bộ phận"</t>
  </si>
  <si>
    <t xml:space="preserve">                   TỔNG GIÁM ĐỐC </t>
  </si>
  <si>
    <t xml:space="preserve">           NGƯỜI LẬP BIỂU                        KẾ TOÁN TRƯỞNG                       </t>
  </si>
  <si>
    <t>TSCĐ thuê tài chính</t>
  </si>
  <si>
    <t>Nguyên giá TSCĐ thuê tài chính</t>
  </si>
  <si>
    <t>Giá trị còn lại của TSCĐ thuê tài chính</t>
  </si>
  <si>
    <t xml:space="preserve">          Ngô Thị Lương                        Nguyễn Thị Quế</t>
  </si>
  <si>
    <t xml:space="preserve">Doanh thu thuần về bán hàng và cung cấp dịch vụ </t>
  </si>
  <si>
    <t xml:space="preserve">    - Trích trước chi phí tiền lương trong thời gian nghỉ phép</t>
  </si>
  <si>
    <t xml:space="preserve">         Ban hành theo Thông tư số 200/2014/TT-BTC </t>
  </si>
  <si>
    <t>Ngày 31 tháng 03 năm 2015</t>
  </si>
  <si>
    <t xml:space="preserve">    II. Đầu tư tài chính ngắn hạn  </t>
  </si>
  <si>
    <t>2. Các khoản tương đương tiền</t>
  </si>
  <si>
    <t>1. Chứng khoán kinh doanh</t>
  </si>
  <si>
    <t>3. Đầu tư năm giữ đến ngày đáo hạn</t>
  </si>
  <si>
    <t>5. Phải thu về cho vay ngắn hạn</t>
  </si>
  <si>
    <t xml:space="preserve">6. Các khoản phải thu khác </t>
  </si>
  <si>
    <t xml:space="preserve">7. Dự phòng phải thu ngắn hạn khó đòi </t>
  </si>
  <si>
    <t>8. Tài sản thiếu chờ xử lý</t>
  </si>
  <si>
    <t>4. Giao dịch mua bán lại trái phiếu Chính phủ</t>
  </si>
  <si>
    <t>5.Tài sản ngắn hạn khác</t>
  </si>
  <si>
    <t>2. Trả trước cho người bán dài hạn</t>
  </si>
  <si>
    <t>3. Vốn kinh doanh ở đơn vị trực thuộc</t>
  </si>
  <si>
    <t>4. Phải thu dài hạn nội bộ</t>
  </si>
  <si>
    <t>5. Phải thu về cho vay dài hạn</t>
  </si>
  <si>
    <t>6. Phải thu dài hạn khác</t>
  </si>
  <si>
    <t>7. Dự phòng phải thu dài hạn khó đòi</t>
  </si>
  <si>
    <t xml:space="preserve">    IV. Tài sản dở dang dài hạn</t>
  </si>
  <si>
    <t>1. Chi phí sản xuất, kinh doanh dở dang dài hạn</t>
  </si>
  <si>
    <t>2. Chi phí xây dựng cơ bản dở dang</t>
  </si>
  <si>
    <t>4. Đầu tư góp vốn vào đơn khác</t>
  </si>
  <si>
    <t>5. Dự phòng giảm giá đầu tư tài chính dài hạn</t>
  </si>
  <si>
    <t>6. Đầu tư năm giữ đến ngày đáo hạn</t>
  </si>
  <si>
    <t xml:space="preserve">  V. Đầu tư tài chính dài hạn </t>
  </si>
  <si>
    <t xml:space="preserve">    VI. Tài sản dài hạn khác </t>
  </si>
  <si>
    <t>3. Thiết bị, vật tư, phụ tùng thay thế dài hạn</t>
  </si>
  <si>
    <t>4. Tài sản dài hạn khác</t>
  </si>
  <si>
    <t>7. Phải trả theo tiến độ kế hoạch hợp đồng xây dựng</t>
  </si>
  <si>
    <t>10. Vay và nợ thuê tài chính ngắn hạn</t>
  </si>
  <si>
    <t xml:space="preserve">11. Dự phòng phải trả ngắn hạn </t>
  </si>
  <si>
    <t>1. Phải trả người bán</t>
  </si>
  <si>
    <t xml:space="preserve">2. Người mua trả tiền trước </t>
  </si>
  <si>
    <t xml:space="preserve">3.Thuế và các khoản phải nộp Nhà nước </t>
  </si>
  <si>
    <t>4. Phải trả  người lao động</t>
  </si>
  <si>
    <t>5. Chi phí phải trả</t>
  </si>
  <si>
    <t>6. Phải trả nội bộ</t>
  </si>
  <si>
    <t>12. Quỹ khen thưởng, phúc lợi</t>
  </si>
  <si>
    <t>13. Quỹ bình ổn giá</t>
  </si>
  <si>
    <t>14. Giao dịch mua bán lại trái phiếu chỉnh phủ</t>
  </si>
  <si>
    <t>2. Người mua trả trước tiền hàng dài hạn</t>
  </si>
  <si>
    <t>3. Chi phí trả trước dài hạn</t>
  </si>
  <si>
    <t>4. Phải trả nội bộ về vốn kinh doanh</t>
  </si>
  <si>
    <t>5. Phải trả nội bội dài hạn</t>
  </si>
  <si>
    <t>10. Cổ phiếu ưu đãi</t>
  </si>
  <si>
    <t>6. Doanh thu chưa thực hiện</t>
  </si>
  <si>
    <t>7. Phải trả dài hạn khác</t>
  </si>
  <si>
    <t>8. Vay và nợ thuê tài chính dài hạn</t>
  </si>
  <si>
    <t>9.Trái phiếu chuyển đổi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</si>
  <si>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</si>
  <si>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</si>
  <si>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</si>
  <si>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</si>
  <si>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</si>
  <si>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ngân quỹ (*)</t>
  </si>
  <si>
    <t>6. Chênh lệch đánh giá lại tài sản</t>
  </si>
  <si>
    <t>7. Chênh lệch tỷ giá hối đoái</t>
  </si>
  <si>
    <t>8. Quỹ đầu tư phát triển</t>
  </si>
  <si>
    <t xml:space="preserve">    - LNST chưa phân phối lũy kế đến cuối kỳ trước</t>
  </si>
  <si>
    <t xml:space="preserve">    - LNST chưa phân phối kỳ này</t>
  </si>
  <si>
    <t xml:space="preserve">   II. Nguồn kinh phí và quỹ khác</t>
  </si>
  <si>
    <t>1. Nguồn kinh phí</t>
  </si>
  <si>
    <t>2. Nguồn kinh phí đã hình thành TSCĐ</t>
  </si>
  <si>
    <t>10. Quỹ khác thuộc vốn chủ sở hữu</t>
  </si>
  <si>
    <t>11. Lợi nhuận sau thuế chưa phân phối</t>
  </si>
  <si>
    <t>12. Nguồn vốn đầu tư xây dựng cơ bản</t>
  </si>
  <si>
    <t>421a</t>
  </si>
  <si>
    <t>421b</t>
  </si>
  <si>
    <t xml:space="preserve">   Ban hành theo Thông tư số 200/2014/TT-BTC</t>
  </si>
  <si>
    <t xml:space="preserve">         ngày 22/12/2014 của Bộ Tài chính</t>
  </si>
  <si>
    <t xml:space="preserve">        ngày 22/12/2014 của Bộ Tài chính</t>
  </si>
  <si>
    <t xml:space="preserve">                ngày 22/12/2014 của Bộ Tài chính</t>
  </si>
  <si>
    <t xml:space="preserve">  Ban hành theo Thông tư số 200/2014/TT-BTC</t>
  </si>
  <si>
    <t>NGUỒN VỐN</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</si>
  <si>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</si>
  <si>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5. Đặc điểm hoạt động của doanh nghiệp trong năm tài chính có ảnh hưởng đến báo cáo tài chính</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</si>
  <si>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</si>
  <si>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</si>
  <si>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</si>
  <si>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</si>
  <si>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</si>
  <si>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</si>
  <si>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</si>
  <si>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và khấu hao bất động sản đầu tư: Công ty không có bất động sản đầu tư</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</si>
  <si>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</si>
  <si>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</si>
  <si>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</si>
  <si>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</si>
  <si>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</si>
  <si>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</si>
  <si>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</si>
  <si>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14. Nguyên tắc ghi nhận và vốn hoá các khoản chi phí đi vay:</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</si>
  <si>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</si>
  <si>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18. Nguyên tắc ghi nhận trái phiếu chuyển đổi: Công ty không có trái phiếu chuyển đổi.</t>
  </si>
  <si>
    <t>19. Nguyên tắc ghi nhận vốn chủ sở hữu:</t>
  </si>
  <si>
    <t xml:space="preserve">        - Nguyên tắc ghi nhận lợi nhuận chưa phân phối: Lợi nhuận chưa phân phối là lợi nhuận sau thuế chưa chia cho chủ sở hữu hoặc chưa trích lập các quỹ.</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</si>
  <si>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</si>
  <si>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</si>
  <si>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Vốn khác của chủ sở hữu: Là vốn bổ sung từ lợi nhuận sau thuế hoặc được tặng, biếu, viện trợ, nhưng chưa tính cho từng cổ đông.</t>
  </si>
  <si>
    <t xml:space="preserve">      - Thặng dư vốn cổ phần: Là số chênh lệch giữa mệnh giá và giá phát hành cổ phiếu.</t>
  </si>
  <si>
    <t xml:space="preserve">      - Vốn đầu tư của chủ sở hữu: Là khoản tiền do các cổ đông góp cổ phần được ghi theo mệnh giá của cổ phiếu là 10.000,đ/1cổ phiếu.</t>
  </si>
  <si>
    <t>20. Nguyên tắc và phương pháp ghi nhận doanh thu:</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</si>
  <si>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</si>
  <si>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</si>
  <si>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</si>
  <si>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25. Nguyên tắc và phương pháp ghi nhận chi phí thuế thu nhập doanh nghiệp hiện hành, chi phí thuế thu nhập doanh nghiệp hoãn lại: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</si>
  <si>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</si>
  <si>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26. Các nguyên tắc và phương pháp kế toán khác.</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</si>
  <si>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</si>
  <si>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</si>
  <si>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 xml:space="preserve">02. Các khoản đầu tư tài chính </t>
  </si>
  <si>
    <t>6. Cấu trúc doanh nghiệp.</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</si>
  <si>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</si>
  <si>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4. Chu kỳ sản xuất, kinh doanh thông thường: Ngành xây dựng cơ bản thì thông thường chu kỳ sản xuất, kinh doanh kéo dài hơn 12 tháng.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</si>
  <si>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</si>
  <si>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</si>
  <si>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</si>
  <si>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</si>
  <si>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</si>
  <si>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 </t>
  </si>
  <si>
    <t>1. Chế độ kế toán áp dụng: Công ty áp dụng theo TT200/2014/TT-BTC ngày 22/12/2014 của Bộ tài chính về việc hướng dẫn Chế độ kế toán Doanh nghiệp.</t>
  </si>
  <si>
    <t xml:space="preserve">16. Nguyên tắc và phương pháp ghi nhận các khoản dự phòng phải trả: </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</si>
  <si>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</si>
  <si>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</si>
  <si>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Nguyên tắc kế toán chi phí quản lý doanh nghiệp: Chi phí quản lý doanh nghiệp bà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quản kinh doanh”.
</t>
  </si>
  <si>
    <t xml:space="preserve">      - Tiền gửi ngân hàng không kỳ hạn</t>
  </si>
  <si>
    <t xml:space="preserve">      - Tiền đang chuyển</t>
  </si>
  <si>
    <t>a) Chứng khoán kinh doanh:</t>
  </si>
  <si>
    <t xml:space="preserve">     - Tổng giá trị trái phiếu; (chi tiết từng loại trái phiếu chiếm từ 10% trên tổng giá trị trái phiếu trở lên)</t>
  </si>
  <si>
    <t xml:space="preserve">      - Tổng giá trị cổ phiếu; (chi tiết từng loại cổ phiếu chiếm từ 10% trên tổng giá trị cổ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</si>
  <si>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</si>
  <si>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</si>
  <si>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</si>
  <si>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</si>
  <si>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</si>
  <si>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</si>
  <si>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</si>
  <si>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</si>
  <si>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</si>
  <si>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</si>
  <si>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</si>
  <si>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</si>
  <si>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</si>
  <si>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</si>
  <si>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</si>
  <si>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 xml:space="preserve"> - Các khoản phải thu của khách hàng</t>
  </si>
  <si>
    <t>c) Phải thu của khách hàng là các bên liên quan (chi tiết từng đối tượng).</t>
  </si>
  <si>
    <t>4. Các khoản phải thu khác</t>
  </si>
  <si>
    <t>a) Ngắn hạn</t>
  </si>
  <si>
    <t xml:space="preserve">      - Ký cược, ký quỹ</t>
  </si>
  <si>
    <t xml:space="preserve">      - Cho mượn;</t>
  </si>
  <si>
    <t xml:space="preserve">      - Các khoản chi hộ;</t>
  </si>
  <si>
    <t>b) Dài hạn</t>
  </si>
  <si>
    <t xml:space="preserve">        a) Tiền;</t>
  </si>
  <si>
    <t xml:space="preserve">        b) Hàng tồn kho;</t>
  </si>
  <si>
    <t xml:space="preserve">        c) TSCĐ;</t>
  </si>
  <si>
    <t xml:space="preserve">        d) Tài sản khác.</t>
  </si>
  <si>
    <t>6. Nợ xấu</t>
  </si>
  <si>
    <t xml:space="preserve">  - Thông tin về các khoản tiền phạt, phải thu về lãi trả chậm… phát sinh từ các khoản nợ quá hạn nhưng không được ghi nhân doanh thu;</t>
  </si>
  <si>
    <t xml:space="preserve">  - Khả năng thu hồi nợ quá hạn.</t>
  </si>
  <si>
    <t>7. Hàng tồn kho</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</si>
  <si>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</si>
  <si>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</si>
  <si>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</si>
  <si>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</si>
  <si>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</si>
  <si>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</si>
  <si>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</si>
  <si>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 xml:space="preserve"> 9: Tăng giảm tài sản cố định hữu hình</t>
  </si>
  <si>
    <t>13. Chi phí trả trước</t>
  </si>
  <si>
    <t>a) Ngắn hạn (chi tiết theo từng khoản mục)</t>
  </si>
  <si>
    <t xml:space="preserve">       - Chi phí trả trước về thuê hoạt động TSCĐ;</t>
  </si>
  <si>
    <t xml:space="preserve">       - Công cụ dụng cụ xuất dùng;</t>
  </si>
  <si>
    <t xml:space="preserve">       - Chi phí đi vay;</t>
  </si>
  <si>
    <t xml:space="preserve">      - Chi phí bảo hiểm;</t>
  </si>
  <si>
    <t xml:space="preserve">       - Các khoản khác (nêu chi tiết nếu giá trị lớn hơn)</t>
  </si>
  <si>
    <t>14. Tài sản khác</t>
  </si>
  <si>
    <t>b) Dài hạn (chi tiết theo từng khoản mục)</t>
  </si>
  <si>
    <t xml:space="preserve">    d) Số vay và nợ thuê tài chính quá hạn chưa thanh toán</t>
  </si>
  <si>
    <t xml:space="preserve">    đ) Thuyết minh chi tiết về các khoản vay và nợ thuê tài chính đối với các bên liên quan</t>
  </si>
  <si>
    <t>16. Phải trả người bán</t>
  </si>
  <si>
    <t>a) Các khoản phả trả người bán ngắn hạn</t>
  </si>
  <si>
    <t xml:space="preserve">  - Chi tiết cho từng đối tượng chiếm từ 10% trở lên trên tổng số phải trả;</t>
  </si>
  <si>
    <t xml:space="preserve"> - Phải trả cho các đối tượng khác</t>
  </si>
  <si>
    <t>b) Các khoản phải trả người bán dài hạn (chi tiết tương tự ngắn hạn)</t>
  </si>
  <si>
    <t>c) Số nợ quá hạn chưa thanh toán</t>
  </si>
  <si>
    <t xml:space="preserve">  - Chi tiết từng đối tượng chiếm 10% trở lên trên tổng số quá hạn;</t>
  </si>
  <si>
    <t xml:space="preserve"> - Các đối tượng khác</t>
  </si>
  <si>
    <t>d) Phải trả người bán là các bên liên quan (chi tiết cho từng đối tượng)</t>
  </si>
  <si>
    <t>a) Phải nộp (chi tiết theo từng loại thuế)</t>
  </si>
  <si>
    <t>b) Phải thu (chi tiết theo từng loại thuế)</t>
  </si>
  <si>
    <t xml:space="preserve">    - Chi phí trích trước tạm tính giá vốn hàng hóa, thành phẩm BĐS đã bán;</t>
  </si>
  <si>
    <t xml:space="preserve">    - Chi phí trong thời gian ngừng kinh doanh;</t>
  </si>
  <si>
    <t xml:space="preserve">  - Lãi vay</t>
  </si>
  <si>
    <t xml:space="preserve">  - Các khoản khác (chi tiết từng khoản)</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</si>
  <si>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</si>
  <si>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</si>
  <si>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</si>
  <si>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</si>
  <si>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 xml:space="preserve">   - Doanh thu nhận trước;</t>
  </si>
  <si>
    <t xml:space="preserve">   - Doanh thu từ chương trình khách hàng truyền thống;</t>
  </si>
  <si>
    <t xml:space="preserve">   - Khoản doanh thu chưa thực hiện khác.</t>
  </si>
  <si>
    <t>b) Dài hạn (chi tiết từng khoản mục như ngắn hạn)</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</si>
  <si>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</si>
  <si>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</si>
  <si>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</si>
  <si>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</si>
  <si>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</si>
  <si>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</si>
  <si>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 xml:space="preserve">      - Thuế suất thuế TNDN sử dụng để xác định giá trị tài sản thuế thu nhập hoãn lại</t>
  </si>
  <si>
    <t xml:space="preserve">      - Thuế suất thuế TNDN sử dụng để xác định giá trị thuế thu nhập hoãn lại phả trả</t>
  </si>
  <si>
    <t>d)- Cổ phiếu</t>
  </si>
  <si>
    <t>đ)- Cổ tức</t>
  </si>
  <si>
    <t>c)- Các giao dịch về vốn  với các chủ sở hữu và phân phối cổ tức, chia lợi nhuận</t>
  </si>
  <si>
    <t>b)- Chi tiết vốn đầu tư của chủ sở hữu</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</si>
  <si>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</si>
  <si>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</si>
  <si>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</si>
  <si>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26. Chênh lệch đánh giá lại tài sản</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</si>
  <si>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</si>
  <si>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</si>
  <si>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</si>
  <si>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</si>
  <si>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</si>
  <si>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29. Các khoản mục ngoài Bảng cân đối kế toán</t>
  </si>
  <si>
    <t>a). Tài sản thuê ngoài: Tổng tiền thuê tối thiểu trong tương lai của hợp đồng thuê hoạt động tài sản không hủy ngang theo các thời hạn</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</si>
  <si>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</si>
  <si>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</si>
  <si>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</si>
  <si>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</si>
  <si>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</si>
  <si>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</si>
  <si>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</si>
  <si>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</si>
  <si>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</si>
  <si>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</si>
  <si>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a) Doanh thu</t>
  </si>
  <si>
    <t xml:space="preserve">      - Doanh thu bán hàng;</t>
  </si>
  <si>
    <t xml:space="preserve">      - Doanh thu cung cấp dịch vụ;</t>
  </si>
  <si>
    <t xml:space="preserve">      - Doanh thu hợp đồng xây dựng được ghi nhận trong kỳ</t>
  </si>
  <si>
    <t xml:space="preserve">      - Doanh thu hợp đồng xây dựng</t>
  </si>
  <si>
    <t xml:space="preserve">     - Doanh thu luỹ kế của hợp đồng xây dựng được ghi nhận đến thời điểm lập báo cáo tài chính;</t>
  </si>
  <si>
    <t>2. Các khoản giảm trừ doanh thu</t>
  </si>
  <si>
    <t>3. Giá vốn hàng bán</t>
  </si>
  <si>
    <t xml:space="preserve">      - Giá vốn của thành phẩm đã bán;</t>
  </si>
  <si>
    <t xml:space="preserve">      - Giá vốn của hàng hoá đã bán;</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</si>
  <si>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</si>
  <si>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</si>
  <si>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</si>
  <si>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</si>
  <si>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</si>
  <si>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</si>
  <si>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</si>
  <si>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</si>
  <si>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4. Doanh thu hoạt động tài chính</t>
  </si>
  <si>
    <t xml:space="preserve">      - Lãi bán các khoản đầu tư;</t>
  </si>
  <si>
    <t xml:space="preserve">      - Lãi chênh lệch tỷ giá;</t>
  </si>
  <si>
    <t xml:space="preserve">      - Cổ tức, lợi nhuận được chia;</t>
  </si>
  <si>
    <t xml:space="preserve">      - Lãi bán hàng trả chậm, chiết khấu thanh toán;</t>
  </si>
  <si>
    <t>5. Chi phí tài chính</t>
  </si>
  <si>
    <t xml:space="preserve">      - Lỗ do thanh lý các khoản đầu tư tài chính;</t>
  </si>
  <si>
    <t xml:space="preserve">      - Chiết khấu  thanh toán, lãi bán hàng trả chậm;</t>
  </si>
  <si>
    <t xml:space="preserve">      - Lãi tiền vay;</t>
  </si>
  <si>
    <t xml:space="preserve">      - Lỗ chênh lệch tỷ giá;</t>
  </si>
  <si>
    <t xml:space="preserve">      - Dự phòng giảm giá chứng khoán kinh doanh và tổn thất đầu tư;</t>
  </si>
  <si>
    <t xml:space="preserve">      - Các khoản ghi giảm chi phí tài chính</t>
  </si>
  <si>
    <t>6. Thu nhập khác</t>
  </si>
  <si>
    <t xml:space="preserve">   - Lãi do đánh giá lại tài sản;</t>
  </si>
  <si>
    <t xml:space="preserve">   - Tiền phạt thu được;</t>
  </si>
  <si>
    <t xml:space="preserve">   - Thuế được giảm;</t>
  </si>
  <si>
    <t xml:space="preserve">   - Các khoản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</si>
  <si>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</si>
  <si>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</si>
  <si>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</si>
  <si>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</si>
  <si>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</si>
  <si>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</si>
  <si>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</si>
  <si>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 xml:space="preserve">   - Chi tiết các khoản chiếm từ 10% trờ lên trên tổng chi phí bán hàng;</t>
  </si>
  <si>
    <t xml:space="preserve">   - Các khoản chi phí bán hàng khác.</t>
  </si>
  <si>
    <t>b) Các khoản chi phí bán hàng phát sinh trong kỳ</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</si>
  <si>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</si>
  <si>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</si>
  <si>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</si>
  <si>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</si>
  <si>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</si>
  <si>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nhân công;</t>
  </si>
  <si>
    <t xml:space="preserve">   - Chi phí khấu hao tài sản cố định;</t>
  </si>
  <si>
    <t xml:space="preserve">   - Chi phí dịch vụ mua ngoài;</t>
  </si>
  <si>
    <t xml:space="preserve">   - Chi phí khác bằng tiền.</t>
  </si>
  <si>
    <t>7. Chi phí khác</t>
  </si>
  <si>
    <t>10. Chi phí thuế thu nhập doanh nghiệp hiện hành</t>
  </si>
  <si>
    <t>11. Chi phí thuế thu nhập doanh nghiệp hoãn lại</t>
  </si>
  <si>
    <t>VIII- Thông tin bổ sung cho các khoản mục trình bày trong Báo cáo lưu chuyển tiền tệ</t>
  </si>
  <si>
    <t>1.  Các giao dịch không bằng tiền ảnh hưởng đến BCLCTT trong tương lai</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</si>
  <si>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</si>
  <si>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</si>
  <si>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</si>
  <si>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</si>
  <si>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</si>
  <si>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</si>
  <si>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</si>
  <si>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</si>
  <si>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</si>
  <si>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</si>
  <si>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</si>
  <si>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</si>
  <si>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</si>
  <si>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</si>
  <si>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</si>
  <si>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3- Thông tin về các bên liên quan (ngoài các thông tin đã được thuyết minh ở các phần trên).</t>
  </si>
  <si>
    <t>6- Những thông tin khác…</t>
  </si>
  <si>
    <t xml:space="preserve">  - Mua doanh nghiệp thông qua phát hành cổ phiếu;</t>
  </si>
  <si>
    <t xml:space="preserve">  - Chuyển nợ thành vốn chủ sở hữu;</t>
  </si>
  <si>
    <t xml:space="preserve">  - Các giao dịch phi tiền tệ khác</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</si>
  <si>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</si>
  <si>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</si>
  <si>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</si>
  <si>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</si>
  <si>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 xml:space="preserve">  Ngày 18 tháng 04 năm 2015</t>
  </si>
  <si>
    <t>QUÝ I NĂM 2015</t>
  </si>
  <si>
    <t xml:space="preserve">                            Ngày 18 tháng 04 năm 2015</t>
  </si>
  <si>
    <t>Quý I năm 2015</t>
  </si>
  <si>
    <t>19. Thuế và các khoản phải nộp Nhà nước</t>
  </si>
  <si>
    <t>17. Trái phiếu phát hành: Không có</t>
  </si>
  <si>
    <t>18. Cổ phiếu ưu đãi phân loại là nợ phải trả: Không có</t>
  </si>
  <si>
    <t>20. Chi phí phải trả</t>
  </si>
  <si>
    <t>21. Phải trả khác</t>
  </si>
  <si>
    <t>22. Doanh thu chưa thực hiện</t>
  </si>
  <si>
    <t>24- Tài sản thuế thu nhập hoãn lại và thuế thu nhập hoãn lại phải trả</t>
  </si>
  <si>
    <t>25- Vốn chủ sở hữu</t>
  </si>
  <si>
    <t xml:space="preserve">   - Thanh lý, nhượng bán TSCĐ, vật tư;</t>
  </si>
  <si>
    <t xml:space="preserve"> - Mua tài sản bằng cách nhận các khoản nợ liên quan trực tiếp hoặc thông qua nghiệp vụ cho thuê tài chính;</t>
  </si>
  <si>
    <t xml:space="preserve">   - Thuế, phí và lệ phí</t>
  </si>
  <si>
    <t xml:space="preserve">   - chi phí dự phòng</t>
  </si>
  <si>
    <t>Quý I</t>
  </si>
  <si>
    <t>9. Quỹ dự phòng tài chính</t>
  </si>
  <si>
    <t>10. Quỹ hỗ trợ sắp xếp doanh nghiệp</t>
  </si>
  <si>
    <t>Quý I.2015</t>
  </si>
  <si>
    <t>Tính đến 31/03/2015</t>
  </si>
  <si>
    <t>Số tăng đến 31.03.2015</t>
  </si>
  <si>
    <t xml:space="preserve"> - Khấu hao đến 31.03.2015</t>
  </si>
  <si>
    <t>Số dư đến 31.03.2015</t>
  </si>
  <si>
    <t>Tại ngày 31.03.2015</t>
  </si>
  <si>
    <t>11. Tăng giảm tài sản cố định thuê tài chính đến 31 tháng 03 năm 2015</t>
  </si>
  <si>
    <t xml:space="preserve"> - Tại ngày 31.03.2015</t>
  </si>
  <si>
    <t xml:space="preserve">     a)  Vay và nợ ngắn hạn</t>
  </si>
  <si>
    <t xml:space="preserve">    - Trích trước chi phí lãi vay dự trả 31/03/2015</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</si>
  <si>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</si>
  <si>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</si>
  <si>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 xml:space="preserve">   - Chi phí nguyên liệu, vật liệu, CCDC;</t>
  </si>
  <si>
    <t xml:space="preserve">     - Tiền trả nợ gốc vay theo khế ước thông thường;</t>
  </si>
  <si>
    <t xml:space="preserve">   - Số thuế bù trừ thuế thu nhập hoãn lại phải trả</t>
  </si>
  <si>
    <t xml:space="preserve">  - Số thuế bù trừ thuế thu nhập hoãn lại phải trả</t>
  </si>
  <si>
    <t>- Các khoản phí, lệ phí và các khoản phải nộp khác</t>
  </si>
  <si>
    <t>15. Vay và nợ thuê tài chính</t>
  </si>
  <si>
    <t xml:space="preserve">     b) Vay dài hạn</t>
  </si>
  <si>
    <t xml:space="preserve">         - Nợ dài hạn đến hạn trả</t>
  </si>
  <si>
    <t xml:space="preserve">    c) Nợ thuê tài chính</t>
  </si>
  <si>
    <t xml:space="preserve">      - Các khoản khác (nêu chi tiết nếu giá trị lớn hơn)</t>
  </si>
  <si>
    <t xml:space="preserve">       - Chi phí trả trước CCDC</t>
  </si>
  <si>
    <t xml:space="preserve">      - Chi phí thương hiệu Lilama, lợi thế kinh doanh</t>
  </si>
  <si>
    <t xml:space="preserve">Cộng </t>
  </si>
  <si>
    <t xml:space="preserve">b) Phải thu của khách hàng dài hạn </t>
  </si>
  <si>
    <t xml:space="preserve">c) Đầu tư góp vốn vào đơn vị khác </t>
  </si>
  <si>
    <t xml:space="preserve">         - Vay ngắn hạn</t>
  </si>
  <si>
    <t>5- Thông tin so sánh (những thay đổi về thông tin trong báo cáo tài chính của các niên độ kế toán trước):  Thay đổi số dư các tài khoản sau:</t>
  </si>
  <si>
    <t xml:space="preserve"> - Từ tài khoản 223 Đầu tư vào công ty liên kết sang tài khoản 222 Đầu tư vào công ty liên doanh liên kết.</t>
  </si>
  <si>
    <t xml:space="preserve"> - Từ tài khoản 311,315, 342 sang tài khoản 341 vay và nợ thuê tài chính  </t>
  </si>
  <si>
    <t xml:space="preserve"> - Từ tài khoản 415 Quỹ dự phòng tài chính sang tài khoản 414 Quỹ đầu tư phát triển.</t>
  </si>
  <si>
    <t>- Từ tài khoản 144 Cầm cố, ký quỹ, ký cược ngắn hạn sang tài khoản 244 Cầm cố, thế chấp, ký quỹ, ký cược.</t>
  </si>
  <si>
    <t xml:space="preserve"> - Từ tài khoản 142 chi phí trả trước ngắn hạn sang tài khoản 242 chi phí trả trước.</t>
  </si>
  <si>
    <t xml:space="preserve"> - Từ tài khoản 129. 139,159 sang tài khoản 229 Dự phòng tổn thất tài sản.</t>
  </si>
  <si>
    <t xml:space="preserve">Đơn vị : Công ty cổ phần Lilama 69-1                                                                </t>
  </si>
  <si>
    <t xml:space="preserve">          Ngày 18 tháng 04 năm 2015</t>
  </si>
  <si>
    <t xml:space="preserve">        NGƯỜI LẬP BIỂU                     KẾ TOÁN TRƯỞNG                     TỔNG GIÁM ĐỐC</t>
  </si>
  <si>
    <t xml:space="preserve">       Ngô Thị Lương                           Nguyễn Thị Quế</t>
  </si>
  <si>
    <t xml:space="preserve"> - Tổng giá trị các khoản phải thu, cho vay quá hạn thanh toán hoặc chưa quá hạn nhưng khó có khản năng thu hồi; (trong đó các khoản nợ phải thu, cho vay quá hạn theo từng đối tượng nếu khoản nợ phải thu theo từng đối tượng đó chiếm từ 10% trở lên trên tổng số nợ quá hạn);</t>
  </si>
  <si>
    <r>
      <t xml:space="preserve"> 5. Tài sản thiếu chờ xử lý </t>
    </r>
    <r>
      <rPr>
        <i/>
        <sz val="12"/>
        <rFont val="Times New Roman"/>
        <family val="1"/>
      </rPr>
      <t>(chi tiết từng loại tài sản thiếu)</t>
    </r>
  </si>
</sst>
</file>

<file path=xl/styles.xml><?xml version="1.0" encoding="utf-8"?>
<styleSheet xmlns="http://schemas.openxmlformats.org/spreadsheetml/2006/main">
  <numFmts count="9">
    <numFmt numFmtId="41" formatCode="_(* #,##0_);_(* \(#,##0\);_(* &quot;-&quot;_);_(@_)"/>
    <numFmt numFmtId="43" formatCode="_(* #,##0.00_);_(* \(#,##0.00\);_(* &quot;-&quot;??_);_(@_)"/>
    <numFmt numFmtId="164" formatCode="_(* #,##0_);_(* \(#,##0\);_(* &quot;-&quot;??_);_(@_)"/>
    <numFmt numFmtId="165" formatCode="_(* #,##0.0000_);_(* \(#,##0.0000\);_(* &quot;-&quot;??_);_(@_)"/>
    <numFmt numFmtId="166" formatCode="_(* #,##0.00000_);_(* \(#,##0.00000\);_(* &quot;-&quot;??_);_(@_)"/>
    <numFmt numFmtId="167" formatCode="_(* #,##0.000000_);_(* \(#,##0.000000\);_(* &quot;-&quot;??_);_(@_)"/>
    <numFmt numFmtId="168" formatCode="0.0"/>
    <numFmt numFmtId="169" formatCode="#,##0.000"/>
    <numFmt numFmtId="170" formatCode="###,###,###,###,###"/>
  </numFmts>
  <fonts count="104">
    <font>
      <sz val="12"/>
      <name val=".VnTime"/>
    </font>
    <font>
      <sz val="11"/>
      <color theme="1"/>
      <name val="Calibri"/>
      <family val="2"/>
      <scheme val="minor"/>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sz val="12"/>
      <name val=".VnTime"/>
      <family val="2"/>
    </font>
    <font>
      <i/>
      <sz val="13"/>
      <name val=".VnTime"/>
      <family val="2"/>
    </font>
    <font>
      <b/>
      <sz val="13"/>
      <color indexed="10"/>
      <name val=".VnTime"/>
      <family val="2"/>
    </font>
    <font>
      <b/>
      <sz val="12"/>
      <name val=".VnTime"/>
      <family val="2"/>
    </font>
    <font>
      <sz val="13"/>
      <color indexed="10"/>
      <name val=".VnTime"/>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2"/>
      <color rgb="FFFF0000"/>
      <name val=".VnTime"/>
      <family val="2"/>
    </font>
    <font>
      <sz val="10"/>
      <color theme="1"/>
      <name val="Arial"/>
      <family val="2"/>
    </font>
    <font>
      <b/>
      <i/>
      <sz val="10"/>
      <color theme="1"/>
      <name val="Arial"/>
      <family val="2"/>
    </font>
    <font>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sz val="16"/>
      <name val="Times New Roman"/>
      <family val="1"/>
    </font>
    <font>
      <b/>
      <sz val="18"/>
      <name val="Times New Roman"/>
      <family val="1"/>
    </font>
    <font>
      <b/>
      <sz val="13"/>
      <name val=".VnArial NarrowH"/>
      <family val="2"/>
    </font>
    <font>
      <sz val="12"/>
      <name val=".VnTime"/>
      <family val="2"/>
    </font>
    <font>
      <i/>
      <sz val="13"/>
      <name val=".VnArial Narrow"/>
      <family val="2"/>
    </font>
    <font>
      <b/>
      <sz val="11"/>
      <name val="Times New Roman"/>
      <family val="1"/>
    </font>
    <font>
      <sz val="12"/>
      <color theme="1"/>
      <name val=".VnTime"/>
      <family val="2"/>
    </font>
    <font>
      <b/>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2"/>
      <color rgb="FFFF0000"/>
      <name val="Times New Roman"/>
      <family val="1"/>
    </font>
    <font>
      <sz val="12"/>
      <color theme="0"/>
      <name val=".VnTime"/>
      <family val="2"/>
    </font>
    <font>
      <sz val="11"/>
      <name val="Times New Roman"/>
      <family val="1"/>
    </font>
    <font>
      <i/>
      <sz val="11"/>
      <name val="Times New Roman"/>
      <family val="1"/>
    </font>
    <font>
      <sz val="11"/>
      <color indexed="10"/>
      <name val="Times New Roman"/>
      <family val="1"/>
    </font>
    <font>
      <sz val="11"/>
      <name val="Microsoft Sans Serif"/>
      <family val="2"/>
    </font>
    <font>
      <sz val="11"/>
      <name val=".VnTime"/>
      <family val="2"/>
    </font>
    <font>
      <sz val="11"/>
      <color rgb="FFFF0000"/>
      <name val="Times New Roman"/>
      <family val="1"/>
    </font>
    <font>
      <b/>
      <i/>
      <sz val="12"/>
      <name val="Times New Roman"/>
      <family val="1"/>
    </font>
    <font>
      <b/>
      <i/>
      <sz val="12"/>
      <color theme="1"/>
      <name val="Times New Roman"/>
      <family val="1"/>
    </font>
    <font>
      <sz val="12"/>
      <color rgb="FFFF0000"/>
      <name val="Times New Roman"/>
      <family val="1"/>
    </font>
  </fonts>
  <fills count="3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s>
  <cellStyleXfs count="62">
    <xf numFmtId="0" fontId="0" fillId="0" borderId="0"/>
    <xf numFmtId="43" fontId="3" fillId="0" borderId="0" applyFont="0" applyFill="0" applyBorder="0" applyAlignment="0" applyProtection="0"/>
    <xf numFmtId="0" fontId="3" fillId="0" borderId="0"/>
    <xf numFmtId="0" fontId="27" fillId="0" borderId="0"/>
    <xf numFmtId="0" fontId="28" fillId="0" borderId="0"/>
    <xf numFmtId="0" fontId="3" fillId="0" borderId="0"/>
    <xf numFmtId="9" fontId="71" fillId="0" borderId="0" applyFont="0" applyFill="0" applyBorder="0" applyAlignment="0" applyProtection="0"/>
    <xf numFmtId="0" fontId="76" fillId="0" borderId="0" applyNumberFormat="0" applyFill="0" applyBorder="0" applyAlignment="0" applyProtection="0"/>
    <xf numFmtId="0" fontId="77" fillId="0" borderId="16" applyNumberFormat="0" applyFill="0" applyAlignment="0" applyProtection="0"/>
    <xf numFmtId="0" fontId="78" fillId="0" borderId="17" applyNumberFormat="0" applyFill="0" applyAlignment="0" applyProtection="0"/>
    <xf numFmtId="0" fontId="79" fillId="0" borderId="18" applyNumberFormat="0" applyFill="0" applyAlignment="0" applyProtection="0"/>
    <xf numFmtId="0" fontId="79" fillId="0" borderId="0" applyNumberFormat="0" applyFill="0" applyBorder="0" applyAlignment="0" applyProtection="0"/>
    <xf numFmtId="0" fontId="80" fillId="4" borderId="0" applyNumberFormat="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19" applyNumberFormat="0" applyAlignment="0" applyProtection="0"/>
    <xf numFmtId="0" fontId="84" fillId="8" borderId="20" applyNumberFormat="0" applyAlignment="0" applyProtection="0"/>
    <xf numFmtId="0" fontId="85" fillId="8" borderId="19" applyNumberFormat="0" applyAlignment="0" applyProtection="0"/>
    <xf numFmtId="0" fontId="86" fillId="0" borderId="21" applyNumberFormat="0" applyFill="0" applyAlignment="0" applyProtection="0"/>
    <xf numFmtId="0" fontId="87" fillId="9" borderId="22"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24" applyNumberFormat="0" applyFill="0" applyAlignment="0" applyProtection="0"/>
    <xf numFmtId="0" fontId="9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91" fillId="22" borderId="0" applyNumberFormat="0" applyBorder="0" applyAlignment="0" applyProtection="0"/>
    <xf numFmtId="0" fontId="9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91" fillId="34" borderId="0" applyNumberFormat="0" applyBorder="0" applyAlignment="0" applyProtection="0"/>
    <xf numFmtId="0" fontId="92" fillId="0" borderId="0">
      <alignment vertical="top"/>
    </xf>
    <xf numFmtId="0" fontId="2" fillId="10" borderId="23"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23" applyNumberFormat="0" applyFont="0" applyAlignment="0" applyProtection="0"/>
  </cellStyleXfs>
  <cellXfs count="411">
    <xf numFmtId="0" fontId="0" fillId="0" borderId="0" xfId="0"/>
    <xf numFmtId="0" fontId="4" fillId="0" borderId="0" xfId="0" applyFont="1"/>
    <xf numFmtId="0" fontId="6" fillId="0" borderId="0" xfId="0" applyFont="1"/>
    <xf numFmtId="0" fontId="6" fillId="0" borderId="0" xfId="0" applyFont="1" applyBorder="1"/>
    <xf numFmtId="0" fontId="4" fillId="0" borderId="0" xfId="0" applyFont="1" applyAlignment="1">
      <alignment horizontal="left"/>
    </xf>
    <xf numFmtId="3" fontId="0" fillId="0" borderId="0" xfId="0" applyNumberFormat="1"/>
    <xf numFmtId="0" fontId="7" fillId="0" borderId="0" xfId="0" applyFont="1"/>
    <xf numFmtId="3" fontId="10" fillId="0" borderId="1" xfId="0" applyNumberFormat="1" applyFont="1" applyBorder="1"/>
    <xf numFmtId="0" fontId="15" fillId="0" borderId="0" xfId="0" applyFont="1"/>
    <xf numFmtId="0" fontId="8" fillId="0" borderId="3" xfId="0" applyFont="1" applyBorder="1" applyAlignment="1"/>
    <xf numFmtId="0" fontId="16" fillId="0" borderId="4" xfId="0" applyFont="1" applyBorder="1"/>
    <xf numFmtId="0" fontId="16" fillId="0" borderId="1" xfId="0" applyFont="1" applyBorder="1"/>
    <xf numFmtId="0" fontId="16" fillId="0" borderId="2" xfId="0" applyFont="1" applyBorder="1"/>
    <xf numFmtId="0" fontId="17" fillId="0" borderId="0" xfId="0" applyFont="1" applyAlignment="1">
      <alignment horizontal="left"/>
    </xf>
    <xf numFmtId="0" fontId="14" fillId="0" borderId="0" xfId="0" quotePrefix="1" applyFont="1" applyAlignment="1">
      <alignment horizontal="left"/>
    </xf>
    <xf numFmtId="0" fontId="4" fillId="0" borderId="0" xfId="0" quotePrefix="1" applyFont="1" applyAlignment="1">
      <alignment horizontal="left"/>
    </xf>
    <xf numFmtId="0" fontId="19" fillId="0" borderId="1" xfId="0" applyFont="1" applyBorder="1"/>
    <xf numFmtId="0" fontId="16" fillId="0" borderId="1" xfId="0" applyFont="1" applyBorder="1" applyAlignment="1">
      <alignment horizontal="center"/>
    </xf>
    <xf numFmtId="0" fontId="19" fillId="0" borderId="1" xfId="0" applyFont="1" applyBorder="1" applyAlignment="1">
      <alignment horizontal="center"/>
    </xf>
    <xf numFmtId="0" fontId="16" fillId="0" borderId="2" xfId="0" applyFont="1" applyBorder="1" applyAlignment="1">
      <alignment horizontal="center"/>
    </xf>
    <xf numFmtId="0" fontId="11" fillId="0" borderId="5" xfId="0" applyFont="1" applyBorder="1"/>
    <xf numFmtId="0" fontId="20" fillId="0" borderId="0" xfId="0" applyFont="1"/>
    <xf numFmtId="0" fontId="16" fillId="0" borderId="0" xfId="0" applyFont="1"/>
    <xf numFmtId="0" fontId="21" fillId="0" borderId="0" xfId="0" applyFont="1"/>
    <xf numFmtId="0" fontId="9" fillId="0" borderId="0" xfId="0" applyFont="1"/>
    <xf numFmtId="0" fontId="22" fillId="0" borderId="0" xfId="0" applyFont="1"/>
    <xf numFmtId="3" fontId="21" fillId="0" borderId="0" xfId="0" applyNumberFormat="1" applyFont="1"/>
    <xf numFmtId="0" fontId="24" fillId="0" borderId="0" xfId="0" applyFont="1"/>
    <xf numFmtId="0" fontId="25" fillId="0" borderId="0" xfId="0" applyFont="1"/>
    <xf numFmtId="164" fontId="0" fillId="0" borderId="0" xfId="0" applyNumberFormat="1"/>
    <xf numFmtId="0" fontId="6" fillId="0" borderId="0" xfId="0" quotePrefix="1" applyFont="1" applyAlignment="1">
      <alignment horizontal="left"/>
    </xf>
    <xf numFmtId="0" fontId="17" fillId="0" borderId="0" xfId="0" applyFont="1"/>
    <xf numFmtId="164" fontId="23" fillId="0" borderId="9" xfId="1" applyNumberFormat="1" applyFont="1" applyBorder="1" applyAlignment="1">
      <alignment horizontal="center"/>
    </xf>
    <xf numFmtId="0" fontId="12" fillId="0" borderId="0" xfId="0" applyFont="1"/>
    <xf numFmtId="0" fontId="23" fillId="0" borderId="0" xfId="0" applyFont="1"/>
    <xf numFmtId="164" fontId="0" fillId="0" borderId="0" xfId="1" applyNumberFormat="1" applyFont="1"/>
    <xf numFmtId="3" fontId="9" fillId="0" borderId="0" xfId="0" applyNumberFormat="1" applyFont="1"/>
    <xf numFmtId="164" fontId="9" fillId="0" borderId="0" xfId="1" applyNumberFormat="1" applyFont="1"/>
    <xf numFmtId="3" fontId="10" fillId="0" borderId="10" xfId="0" applyNumberFormat="1" applyFont="1" applyBorder="1"/>
    <xf numFmtId="0" fontId="10" fillId="0" borderId="1" xfId="0" applyFont="1" applyBorder="1"/>
    <xf numFmtId="0" fontId="9" fillId="0" borderId="4" xfId="0" applyFont="1" applyBorder="1"/>
    <xf numFmtId="0" fontId="9" fillId="0" borderId="1" xfId="0" applyFont="1" applyBorder="1"/>
    <xf numFmtId="0" fontId="9" fillId="0" borderId="1" xfId="0" quotePrefix="1" applyFont="1" applyBorder="1" applyAlignment="1">
      <alignment horizontal="center"/>
    </xf>
    <xf numFmtId="0" fontId="9" fillId="0" borderId="1"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wrapText="1"/>
    </xf>
    <xf numFmtId="0" fontId="9" fillId="0" borderId="2" xfId="0" applyFont="1" applyBorder="1" applyAlignment="1">
      <alignment horizontal="center"/>
    </xf>
    <xf numFmtId="164" fontId="9" fillId="0" borderId="0" xfId="0" applyNumberFormat="1" applyFont="1"/>
    <xf numFmtId="0" fontId="9" fillId="0" borderId="6" xfId="0" applyFont="1" applyBorder="1" applyAlignment="1">
      <alignment horizontal="center"/>
    </xf>
    <xf numFmtId="164" fontId="23" fillId="0" borderId="0" xfId="1" applyNumberFormat="1" applyFont="1"/>
    <xf numFmtId="164" fontId="15" fillId="0" borderId="0" xfId="1" applyNumberFormat="1" applyFont="1"/>
    <xf numFmtId="0" fontId="41" fillId="0" borderId="4" xfId="0" applyFont="1" applyBorder="1" applyAlignment="1">
      <alignment horizontal="center"/>
    </xf>
    <xf numFmtId="164" fontId="42" fillId="0" borderId="4" xfId="1" applyNumberFormat="1" applyFont="1" applyBorder="1"/>
    <xf numFmtId="0" fontId="42" fillId="0" borderId="1" xfId="0" applyFont="1" applyBorder="1"/>
    <xf numFmtId="164" fontId="42" fillId="0" borderId="1" xfId="1" applyNumberFormat="1" applyFont="1" applyBorder="1"/>
    <xf numFmtId="164" fontId="41" fillId="0" borderId="11" xfId="1" applyNumberFormat="1" applyFont="1" applyBorder="1" applyAlignment="1">
      <alignment vertical="center"/>
    </xf>
    <xf numFmtId="0" fontId="42" fillId="0" borderId="1" xfId="0" quotePrefix="1" applyFont="1" applyBorder="1"/>
    <xf numFmtId="164" fontId="41" fillId="0" borderId="1" xfId="1" applyNumberFormat="1" applyFont="1" applyBorder="1" applyAlignment="1">
      <alignment vertical="center"/>
    </xf>
    <xf numFmtId="0" fontId="41" fillId="0" borderId="1" xfId="0" applyFont="1" applyBorder="1" applyAlignment="1">
      <alignment horizontal="center"/>
    </xf>
    <xf numFmtId="164" fontId="42" fillId="0" borderId="1" xfId="1" applyNumberFormat="1" applyFont="1" applyBorder="1" applyAlignment="1">
      <alignment vertical="center"/>
    </xf>
    <xf numFmtId="0" fontId="41" fillId="0" borderId="1" xfId="0" quotePrefix="1" applyFont="1" applyBorder="1"/>
    <xf numFmtId="0" fontId="41" fillId="0" borderId="2" xfId="0" quotePrefix="1" applyFont="1" applyBorder="1"/>
    <xf numFmtId="164" fontId="42" fillId="0" borderId="2" xfId="1" applyNumberFormat="1" applyFont="1" applyBorder="1"/>
    <xf numFmtId="164" fontId="41" fillId="0" borderId="2" xfId="1" applyNumberFormat="1" applyFont="1" applyBorder="1" applyAlignment="1">
      <alignment vertical="center"/>
    </xf>
    <xf numFmtId="0" fontId="43" fillId="0" borderId="0" xfId="0" applyFont="1"/>
    <xf numFmtId="164" fontId="6" fillId="0" borderId="8" xfId="1" applyNumberFormat="1" applyFont="1" applyBorder="1" applyAlignment="1">
      <alignment horizontal="right"/>
    </xf>
    <xf numFmtId="3" fontId="10" fillId="0" borderId="11" xfId="0" applyNumberFormat="1" applyFont="1" applyBorder="1"/>
    <xf numFmtId="167" fontId="0" fillId="0" borderId="0" xfId="1" applyNumberFormat="1" applyFont="1"/>
    <xf numFmtId="0" fontId="36" fillId="0" borderId="0" xfId="3" applyFont="1"/>
    <xf numFmtId="0" fontId="44" fillId="0" borderId="0" xfId="3" applyFont="1"/>
    <xf numFmtId="0" fontId="45" fillId="0" borderId="0" xfId="3" applyFont="1"/>
    <xf numFmtId="0" fontId="46" fillId="0" borderId="0" xfId="3" applyFont="1" applyAlignment="1">
      <alignment horizontal="right"/>
    </xf>
    <xf numFmtId="0" fontId="36" fillId="0" borderId="10" xfId="4" applyNumberFormat="1" applyFont="1" applyFill="1" applyBorder="1" applyAlignment="1">
      <alignment horizontal="center" vertical="top"/>
    </xf>
    <xf numFmtId="41" fontId="36" fillId="0" borderId="10" xfId="4" applyNumberFormat="1" applyFont="1" applyFill="1" applyBorder="1" applyAlignment="1">
      <alignment horizontal="center" vertical="top"/>
    </xf>
    <xf numFmtId="0" fontId="36" fillId="0" borderId="8" xfId="4" applyNumberFormat="1" applyFont="1" applyFill="1" applyBorder="1" applyAlignment="1">
      <alignment horizontal="center" vertical="top"/>
    </xf>
    <xf numFmtId="41" fontId="36" fillId="0" borderId="8" xfId="4" applyNumberFormat="1" applyFont="1" applyFill="1" applyBorder="1" applyAlignment="1">
      <alignment horizontal="center" vertical="top"/>
    </xf>
    <xf numFmtId="0" fontId="47" fillId="0" borderId="0" xfId="0" applyFont="1" applyAlignment="1"/>
    <xf numFmtId="164" fontId="48" fillId="0" borderId="0" xfId="1" applyNumberFormat="1" applyFont="1" applyAlignment="1"/>
    <xf numFmtId="164" fontId="41" fillId="0" borderId="0" xfId="1" applyNumberFormat="1" applyFont="1" applyBorder="1" applyAlignment="1">
      <alignment vertical="center"/>
    </xf>
    <xf numFmtId="166" fontId="0" fillId="0" borderId="0" xfId="1" applyNumberFormat="1" applyFont="1"/>
    <xf numFmtId="165" fontId="23" fillId="0" borderId="0" xfId="1" applyNumberFormat="1" applyFont="1"/>
    <xf numFmtId="164" fontId="23" fillId="0" borderId="0" xfId="0" applyNumberFormat="1" applyFont="1"/>
    <xf numFmtId="1" fontId="0" fillId="0" borderId="0" xfId="0" applyNumberFormat="1"/>
    <xf numFmtId="0" fontId="31" fillId="0" borderId="5" xfId="0" applyFont="1" applyBorder="1" applyAlignment="1">
      <alignment horizontal="justify" vertical="center" wrapText="1"/>
    </xf>
    <xf numFmtId="0" fontId="31" fillId="0" borderId="8" xfId="0" applyFont="1" applyBorder="1" applyAlignment="1">
      <alignment horizontal="left" wrapText="1"/>
    </xf>
    <xf numFmtId="3" fontId="31" fillId="0" borderId="8" xfId="0" applyNumberFormat="1" applyFont="1" applyBorder="1"/>
    <xf numFmtId="0" fontId="32" fillId="0" borderId="12" xfId="0" quotePrefix="1" applyFont="1" applyBorder="1" applyAlignment="1">
      <alignment horizontal="left" wrapText="1"/>
    </xf>
    <xf numFmtId="3" fontId="32" fillId="0" borderId="12" xfId="0" applyNumberFormat="1" applyFont="1" applyBorder="1"/>
    <xf numFmtId="0" fontId="32" fillId="0" borderId="12" xfId="0" quotePrefix="1" applyFont="1" applyBorder="1"/>
    <xf numFmtId="0" fontId="31" fillId="0" borderId="12" xfId="0" applyFont="1" applyBorder="1" applyAlignment="1">
      <alignment horizontal="left" wrapText="1"/>
    </xf>
    <xf numFmtId="3" fontId="31" fillId="0" borderId="12" xfId="0" applyNumberFormat="1" applyFont="1" applyBorder="1"/>
    <xf numFmtId="0" fontId="0" fillId="2" borderId="0" xfId="0" applyFill="1"/>
    <xf numFmtId="0" fontId="29" fillId="2" borderId="0" xfId="0" applyFont="1" applyFill="1"/>
    <xf numFmtId="3" fontId="29" fillId="2" borderId="0" xfId="0" applyNumberFormat="1" applyFont="1" applyFill="1"/>
    <xf numFmtId="0" fontId="49" fillId="2" borderId="0" xfId="0" applyFont="1" applyFill="1"/>
    <xf numFmtId="0" fontId="35" fillId="2" borderId="0" xfId="0" applyFont="1" applyFill="1"/>
    <xf numFmtId="0" fontId="50" fillId="2" borderId="0" xfId="0" applyFont="1" applyFill="1"/>
    <xf numFmtId="0" fontId="35"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9" fillId="2" borderId="10" xfId="0" applyFont="1" applyFill="1" applyBorder="1"/>
    <xf numFmtId="0" fontId="9" fillId="2" borderId="7" xfId="0" applyFont="1" applyFill="1" applyBorder="1"/>
    <xf numFmtId="0" fontId="51" fillId="3" borderId="0" xfId="0" applyFont="1" applyFill="1"/>
    <xf numFmtId="0" fontId="52" fillId="0" borderId="0" xfId="0" quotePrefix="1" applyFont="1" applyAlignment="1">
      <alignment horizontal="left"/>
    </xf>
    <xf numFmtId="0" fontId="53" fillId="0" borderId="0" xfId="0" applyFont="1"/>
    <xf numFmtId="164" fontId="54" fillId="0" borderId="0" xfId="1" quotePrefix="1" applyNumberFormat="1" applyFont="1" applyBorder="1" applyAlignment="1">
      <alignment horizontal="left"/>
    </xf>
    <xf numFmtId="0" fontId="53" fillId="0" borderId="0" xfId="0" applyFont="1" applyBorder="1" applyAlignment="1">
      <alignment horizontal="center"/>
    </xf>
    <xf numFmtId="0" fontId="55" fillId="0" borderId="0" xfId="0" applyFont="1" applyAlignment="1">
      <alignment horizontal="left"/>
    </xf>
    <xf numFmtId="0" fontId="56" fillId="0" borderId="0" xfId="0" applyFont="1"/>
    <xf numFmtId="0" fontId="53" fillId="0" borderId="0" xfId="0" quotePrefix="1" applyFont="1" applyAlignment="1">
      <alignment horizontal="left"/>
    </xf>
    <xf numFmtId="0" fontId="57" fillId="0" borderId="0" xfId="0" applyFont="1"/>
    <xf numFmtId="0" fontId="59" fillId="0" borderId="0" xfId="0" applyFont="1"/>
    <xf numFmtId="0" fontId="54" fillId="0" borderId="6" xfId="0" applyFont="1" applyBorder="1" applyAlignment="1">
      <alignment horizontal="center" vertical="center"/>
    </xf>
    <xf numFmtId="0" fontId="60" fillId="0" borderId="6" xfId="0" applyFont="1" applyBorder="1" applyAlignment="1">
      <alignment horizontal="center" vertical="center" wrapText="1"/>
    </xf>
    <xf numFmtId="0" fontId="54" fillId="0" borderId="6" xfId="0" applyFont="1" applyBorder="1" applyAlignment="1">
      <alignment horizontal="center"/>
    </xf>
    <xf numFmtId="0" fontId="61" fillId="0" borderId="6" xfId="0" applyFont="1" applyBorder="1" applyAlignment="1">
      <alignment horizontal="center"/>
    </xf>
    <xf numFmtId="0" fontId="52" fillId="0" borderId="6" xfId="0" applyFont="1" applyBorder="1" applyAlignment="1">
      <alignment horizontal="center"/>
    </xf>
    <xf numFmtId="164" fontId="62" fillId="0" borderId="7" xfId="1" quotePrefix="1" applyNumberFormat="1" applyFont="1" applyBorder="1" applyAlignment="1">
      <alignment horizontal="left"/>
    </xf>
    <xf numFmtId="0" fontId="62" fillId="0" borderId="8" xfId="0" applyFont="1" applyBorder="1" applyAlignment="1">
      <alignment horizontal="center"/>
    </xf>
    <xf numFmtId="164" fontId="62" fillId="0" borderId="8" xfId="1" applyNumberFormat="1" applyFont="1" applyBorder="1"/>
    <xf numFmtId="0" fontId="3" fillId="0" borderId="0" xfId="0" applyFont="1"/>
    <xf numFmtId="164" fontId="3" fillId="0" borderId="0" xfId="0" applyNumberFormat="1" applyFont="1"/>
    <xf numFmtId="0" fontId="53" fillId="0" borderId="0" xfId="0" applyFont="1" applyBorder="1"/>
    <xf numFmtId="0" fontId="59" fillId="0" borderId="0" xfId="0" quotePrefix="1" applyFont="1" applyBorder="1" applyAlignment="1"/>
    <xf numFmtId="164" fontId="53" fillId="0" borderId="0" xfId="0" applyNumberFormat="1" applyFont="1"/>
    <xf numFmtId="0" fontId="55" fillId="0" borderId="0" xfId="0" applyFont="1" applyBorder="1" applyAlignment="1">
      <alignment horizontal="center"/>
    </xf>
    <xf numFmtId="0" fontId="55" fillId="0" borderId="0" xfId="0" applyFont="1" applyAlignment="1">
      <alignment horizontal="center"/>
    </xf>
    <xf numFmtId="164" fontId="55" fillId="0" borderId="0" xfId="1" applyNumberFormat="1" applyFont="1"/>
    <xf numFmtId="0" fontId="62" fillId="0" borderId="10" xfId="0" applyFont="1" applyBorder="1" applyAlignment="1">
      <alignment horizontal="center" wrapText="1"/>
    </xf>
    <xf numFmtId="0" fontId="62" fillId="0" borderId="10" xfId="0" applyFont="1" applyBorder="1" applyAlignment="1">
      <alignment wrapText="1"/>
    </xf>
    <xf numFmtId="0" fontId="62" fillId="0" borderId="11" xfId="0" applyFont="1" applyBorder="1" applyAlignment="1">
      <alignment horizontal="center"/>
    </xf>
    <xf numFmtId="0" fontId="62" fillId="0" borderId="11" xfId="0" applyFont="1" applyBorder="1"/>
    <xf numFmtId="0" fontId="62" fillId="0" borderId="11" xfId="0" applyFont="1" applyBorder="1" applyAlignment="1">
      <alignment horizontal="center" wrapText="1"/>
    </xf>
    <xf numFmtId="0" fontId="62" fillId="0" borderId="11" xfId="0" applyFont="1" applyBorder="1" applyAlignment="1">
      <alignment wrapText="1"/>
    </xf>
    <xf numFmtId="0" fontId="53" fillId="0" borderId="11" xfId="0" applyFont="1" applyBorder="1" applyAlignment="1">
      <alignment horizontal="center"/>
    </xf>
    <xf numFmtId="0" fontId="53" fillId="0" borderId="11" xfId="0" applyFont="1" applyBorder="1"/>
    <xf numFmtId="0" fontId="62" fillId="0" borderId="8" xfId="0" applyFont="1" applyBorder="1"/>
    <xf numFmtId="0" fontId="55" fillId="0" borderId="6" xfId="0" applyFont="1" applyBorder="1" applyAlignment="1">
      <alignment horizontal="center" vertical="center" wrapText="1"/>
    </xf>
    <xf numFmtId="164" fontId="63" fillId="0" borderId="6" xfId="1" applyNumberFormat="1" applyFont="1" applyBorder="1" applyAlignment="1">
      <alignment horizontal="center" vertical="center" wrapText="1"/>
    </xf>
    <xf numFmtId="0" fontId="52" fillId="0" borderId="0" xfId="0" applyFont="1" applyAlignment="1"/>
    <xf numFmtId="0" fontId="55" fillId="0" borderId="0" xfId="0" quotePrefix="1" applyFont="1" applyAlignment="1">
      <alignment horizontal="left"/>
    </xf>
    <xf numFmtId="164" fontId="53" fillId="0" borderId="0" xfId="1" applyNumberFormat="1" applyFont="1" applyBorder="1"/>
    <xf numFmtId="0" fontId="56" fillId="0" borderId="0" xfId="0" applyFont="1" applyBorder="1"/>
    <xf numFmtId="0" fontId="57" fillId="0" borderId="0" xfId="0" applyFont="1" applyBorder="1"/>
    <xf numFmtId="0" fontId="54" fillId="0" borderId="0" xfId="0" applyFont="1" applyBorder="1" applyAlignment="1">
      <alignment horizontal="center"/>
    </xf>
    <xf numFmtId="164" fontId="64" fillId="0" borderId="3" xfId="1" applyNumberFormat="1" applyFont="1" applyBorder="1" applyAlignment="1"/>
    <xf numFmtId="164" fontId="53" fillId="0" borderId="3" xfId="1" applyNumberFormat="1" applyFont="1" applyBorder="1" applyAlignment="1"/>
    <xf numFmtId="0" fontId="57" fillId="0" borderId="11" xfId="0" applyFont="1" applyBorder="1" applyAlignment="1"/>
    <xf numFmtId="0" fontId="55" fillId="0" borderId="6" xfId="0" applyFont="1" applyBorder="1" applyAlignment="1">
      <alignment horizontal="center"/>
    </xf>
    <xf numFmtId="0" fontId="63" fillId="0" borderId="7" xfId="0" applyFont="1" applyBorder="1"/>
    <xf numFmtId="0" fontId="60" fillId="0" borderId="8" xfId="0" applyFont="1" applyBorder="1" applyAlignment="1">
      <alignment horizontal="center"/>
    </xf>
    <xf numFmtId="0" fontId="63" fillId="0" borderId="8" xfId="0" applyFont="1" applyBorder="1" applyAlignment="1">
      <alignment horizontal="center"/>
    </xf>
    <xf numFmtId="3" fontId="60" fillId="0" borderId="8" xfId="0" applyNumberFormat="1" applyFont="1" applyBorder="1"/>
    <xf numFmtId="0" fontId="60" fillId="0" borderId="7" xfId="0" applyFont="1" applyBorder="1"/>
    <xf numFmtId="0" fontId="60" fillId="0" borderId="8" xfId="0" applyFont="1" applyBorder="1"/>
    <xf numFmtId="0" fontId="54" fillId="0" borderId="0" xfId="0" quotePrefix="1" applyFont="1" applyBorder="1" applyAlignment="1">
      <alignment horizontal="left"/>
    </xf>
    <xf numFmtId="0" fontId="54" fillId="0" borderId="0" xfId="0" applyFont="1" applyBorder="1" applyAlignment="1">
      <alignment horizontal="left"/>
    </xf>
    <xf numFmtId="0" fontId="55" fillId="0" borderId="0" xfId="0" applyFont="1"/>
    <xf numFmtId="0" fontId="62" fillId="0" borderId="0" xfId="0" applyFont="1" applyAlignment="1">
      <alignment horizontal="left"/>
    </xf>
    <xf numFmtId="0" fontId="54" fillId="0" borderId="3" xfId="0" applyFont="1" applyBorder="1" applyAlignment="1"/>
    <xf numFmtId="0" fontId="67" fillId="0" borderId="3" xfId="0" applyFont="1" applyBorder="1" applyAlignment="1"/>
    <xf numFmtId="0" fontId="68" fillId="0" borderId="0" xfId="0" quotePrefix="1" applyFont="1" applyAlignment="1">
      <alignment horizontal="left"/>
    </xf>
    <xf numFmtId="0" fontId="63" fillId="0" borderId="0" xfId="0" applyFont="1"/>
    <xf numFmtId="0" fontId="53" fillId="0" borderId="0" xfId="0" applyFont="1" applyAlignment="1">
      <alignment horizontal="justify" wrapText="1"/>
    </xf>
    <xf numFmtId="0" fontId="62" fillId="0" borderId="0" xfId="0" applyFont="1"/>
    <xf numFmtId="0" fontId="62" fillId="0" borderId="0" xfId="0" quotePrefix="1" applyFont="1" applyAlignment="1">
      <alignment horizontal="left"/>
    </xf>
    <xf numFmtId="0" fontId="62" fillId="0" borderId="0" xfId="0" quotePrefix="1" applyFont="1" applyAlignment="1"/>
    <xf numFmtId="0" fontId="70" fillId="0" borderId="0" xfId="0" applyFont="1" applyAlignment="1">
      <alignment horizontal="left"/>
    </xf>
    <xf numFmtId="0" fontId="5" fillId="0" borderId="0" xfId="0" applyFont="1"/>
    <xf numFmtId="3" fontId="23" fillId="0" borderId="0" xfId="0" applyNumberFormat="1" applyFont="1"/>
    <xf numFmtId="3" fontId="31" fillId="0" borderId="5" xfId="0" applyNumberFormat="1" applyFont="1" applyBorder="1"/>
    <xf numFmtId="3" fontId="31" fillId="0" borderId="7" xfId="0" applyNumberFormat="1" applyFont="1" applyBorder="1"/>
    <xf numFmtId="168" fontId="53" fillId="0" borderId="0" xfId="0" applyNumberFormat="1" applyFont="1"/>
    <xf numFmtId="164" fontId="63" fillId="0" borderId="8" xfId="1" applyNumberFormat="1" applyFont="1" applyBorder="1" applyAlignment="1">
      <alignment horizontal="center" vertical="center" wrapText="1"/>
    </xf>
    <xf numFmtId="0" fontId="55" fillId="0" borderId="8" xfId="0" applyFont="1" applyBorder="1" applyAlignment="1">
      <alignment horizontal="center" vertical="center" wrapText="1"/>
    </xf>
    <xf numFmtId="0" fontId="10" fillId="0" borderId="11" xfId="0" applyFont="1" applyBorder="1"/>
    <xf numFmtId="3" fontId="6" fillId="0" borderId="11" xfId="0" applyNumberFormat="1" applyFont="1" applyBorder="1"/>
    <xf numFmtId="3" fontId="72" fillId="0" borderId="11" xfId="0" applyNumberFormat="1" applyFont="1" applyBorder="1"/>
    <xf numFmtId="0" fontId="27" fillId="0" borderId="0" xfId="3"/>
    <xf numFmtId="41" fontId="27" fillId="0" borderId="0" xfId="3" applyNumberFormat="1"/>
    <xf numFmtId="0" fontId="27" fillId="0" borderId="0" xfId="3" applyFill="1"/>
    <xf numFmtId="0" fontId="73" fillId="0" borderId="11" xfId="0" applyFont="1" applyBorder="1" applyAlignment="1">
      <alignment horizontal="left" vertical="center" wrapText="1"/>
    </xf>
    <xf numFmtId="166" fontId="53" fillId="0" borderId="0" xfId="0" applyNumberFormat="1" applyFont="1"/>
    <xf numFmtId="0" fontId="63" fillId="0" borderId="12" xfId="0" applyFont="1" applyBorder="1"/>
    <xf numFmtId="0" fontId="63" fillId="0" borderId="12" xfId="0" quotePrefix="1" applyFont="1" applyBorder="1" applyAlignment="1">
      <alignment horizontal="center"/>
    </xf>
    <xf numFmtId="0" fontId="63" fillId="0" borderId="12" xfId="0" applyFont="1" applyBorder="1" applyAlignment="1">
      <alignment horizontal="center"/>
    </xf>
    <xf numFmtId="3" fontId="63" fillId="0" borderId="12" xfId="0" applyNumberFormat="1" applyFont="1" applyBorder="1"/>
    <xf numFmtId="3" fontId="65" fillId="0" borderId="12" xfId="0" applyNumberFormat="1" applyFont="1" applyBorder="1"/>
    <xf numFmtId="0" fontId="66" fillId="0" borderId="12" xfId="0" applyFont="1" applyBorder="1"/>
    <xf numFmtId="0" fontId="66" fillId="0" borderId="12" xfId="0" applyFont="1" applyBorder="1" applyAlignment="1">
      <alignment horizontal="center"/>
    </xf>
    <xf numFmtId="3" fontId="60" fillId="0" borderId="12" xfId="0" applyNumberFormat="1" applyFont="1" applyBorder="1"/>
    <xf numFmtId="0" fontId="60" fillId="0" borderId="12" xfId="0" applyFont="1" applyBorder="1"/>
    <xf numFmtId="0" fontId="63" fillId="0" borderId="12" xfId="0" applyFont="1" applyBorder="1" applyAlignment="1">
      <alignment wrapText="1"/>
    </xf>
    <xf numFmtId="0" fontId="60" fillId="0" borderId="12" xfId="0" applyFont="1" applyBorder="1" applyAlignment="1">
      <alignment horizontal="center"/>
    </xf>
    <xf numFmtId="0" fontId="36" fillId="0" borderId="6" xfId="5" applyNumberFormat="1" applyFont="1" applyFill="1" applyBorder="1" applyAlignment="1"/>
    <xf numFmtId="0" fontId="37" fillId="0" borderId="6" xfId="4" applyNumberFormat="1" applyFont="1" applyFill="1" applyBorder="1" applyAlignment="1"/>
    <xf numFmtId="0" fontId="37" fillId="0" borderId="6" xfId="4" applyNumberFormat="1" applyFont="1" applyFill="1" applyBorder="1" applyAlignment="1">
      <alignment shrinkToFit="1"/>
    </xf>
    <xf numFmtId="41" fontId="37" fillId="0" borderId="6" xfId="4" applyNumberFormat="1" applyFont="1" applyFill="1" applyBorder="1" applyAlignment="1">
      <alignment shrinkToFit="1"/>
    </xf>
    <xf numFmtId="0" fontId="37" fillId="0" borderId="7" xfId="5" applyNumberFormat="1" applyFont="1" applyFill="1" applyBorder="1" applyAlignment="1"/>
    <xf numFmtId="0" fontId="36" fillId="0" borderId="1" xfId="5" applyNumberFormat="1" applyFont="1" applyFill="1" applyBorder="1" applyAlignment="1"/>
    <xf numFmtId="0" fontId="38" fillId="0" borderId="1" xfId="5" applyNumberFormat="1" applyFont="1" applyFill="1" applyBorder="1" applyAlignment="1"/>
    <xf numFmtId="0" fontId="38" fillId="0" borderId="1" xfId="5" applyNumberFormat="1" applyFont="1" applyFill="1" applyBorder="1" applyAlignment="1">
      <alignment wrapText="1"/>
    </xf>
    <xf numFmtId="0" fontId="39" fillId="0" borderId="1" xfId="5" applyNumberFormat="1" applyFont="1" applyFill="1" applyBorder="1" applyAlignment="1"/>
    <xf numFmtId="0" fontId="40" fillId="0" borderId="1" xfId="5" applyNumberFormat="1" applyFont="1" applyFill="1" applyBorder="1" applyAlignment="1"/>
    <xf numFmtId="0" fontId="36" fillId="0" borderId="7" xfId="5" applyNumberFormat="1" applyFont="1" applyFill="1" applyBorder="1" applyAlignment="1"/>
    <xf numFmtId="0" fontId="36" fillId="0" borderId="13" xfId="5" applyNumberFormat="1" applyFont="1" applyFill="1" applyBorder="1" applyAlignment="1"/>
    <xf numFmtId="41" fontId="36" fillId="0" borderId="8" xfId="4" applyNumberFormat="1" applyFont="1" applyFill="1" applyBorder="1" applyAlignment="1">
      <alignment horizontal="right"/>
    </xf>
    <xf numFmtId="41" fontId="37" fillId="0" borderId="4" xfId="4" applyNumberFormat="1" applyFont="1" applyFill="1" applyBorder="1" applyAlignment="1">
      <alignment horizontal="right"/>
    </xf>
    <xf numFmtId="41" fontId="38" fillId="0" borderId="1" xfId="4" applyNumberFormat="1" applyFont="1" applyFill="1" applyBorder="1" applyAlignment="1">
      <alignment horizontal="right"/>
    </xf>
    <xf numFmtId="41" fontId="37" fillId="0" borderId="1" xfId="4" applyNumberFormat="1" applyFont="1" applyFill="1" applyBorder="1" applyAlignment="1">
      <alignment horizontal="right"/>
    </xf>
    <xf numFmtId="41" fontId="36" fillId="0" borderId="1" xfId="4" applyNumberFormat="1" applyFont="1" applyFill="1" applyBorder="1" applyAlignment="1">
      <alignment horizontal="right"/>
    </xf>
    <xf numFmtId="41" fontId="40" fillId="0" borderId="1" xfId="4" applyNumberFormat="1" applyFont="1" applyFill="1" applyBorder="1" applyAlignment="1">
      <alignment horizontal="right"/>
    </xf>
    <xf numFmtId="41" fontId="36" fillId="0" borderId="6" xfId="0" applyNumberFormat="1" applyFont="1" applyBorder="1" applyAlignment="1">
      <alignment horizontal="right"/>
    </xf>
    <xf numFmtId="41" fontId="40" fillId="0" borderId="6" xfId="2" applyNumberFormat="1" applyFont="1" applyFill="1" applyBorder="1" applyAlignment="1">
      <alignment horizontal="right"/>
    </xf>
    <xf numFmtId="41" fontId="36" fillId="0" borderId="10" xfId="4" applyNumberFormat="1" applyFont="1" applyFill="1" applyBorder="1" applyAlignment="1">
      <alignment horizontal="right"/>
    </xf>
    <xf numFmtId="41" fontId="37" fillId="0" borderId="6" xfId="4" applyNumberFormat="1" applyFont="1" applyFill="1" applyBorder="1" applyAlignment="1">
      <alignment horizontal="right"/>
    </xf>
    <xf numFmtId="41" fontId="37" fillId="0" borderId="6" xfId="0" applyNumberFormat="1" applyFont="1" applyBorder="1" applyAlignment="1">
      <alignment horizontal="right"/>
    </xf>
    <xf numFmtId="41" fontId="36" fillId="0" borderId="13" xfId="4" applyNumberFormat="1" applyFont="1" applyFill="1" applyBorder="1" applyAlignment="1">
      <alignment horizontal="right"/>
    </xf>
    <xf numFmtId="0" fontId="36" fillId="0" borderId="4" xfId="5" applyNumberFormat="1" applyFont="1" applyFill="1" applyBorder="1" applyAlignment="1"/>
    <xf numFmtId="0" fontId="37" fillId="0" borderId="6" xfId="5" applyNumberFormat="1" applyFont="1" applyFill="1" applyBorder="1" applyAlignment="1"/>
    <xf numFmtId="41" fontId="36" fillId="0" borderId="6" xfId="4" applyNumberFormat="1" applyFont="1" applyFill="1" applyBorder="1" applyAlignment="1">
      <alignment horizontal="right"/>
    </xf>
    <xf numFmtId="169" fontId="0" fillId="0" borderId="0" xfId="0" applyNumberFormat="1"/>
    <xf numFmtId="4" fontId="74" fillId="2" borderId="0" xfId="0" applyNumberFormat="1" applyFont="1" applyFill="1"/>
    <xf numFmtId="0" fontId="42" fillId="0" borderId="0" xfId="0" applyFont="1" applyAlignment="1">
      <alignment horizontal="justify" wrapText="1"/>
    </xf>
    <xf numFmtId="0" fontId="75" fillId="0" borderId="0" xfId="0" applyFont="1"/>
    <xf numFmtId="2" fontId="0" fillId="0" borderId="0" xfId="0" applyNumberFormat="1"/>
    <xf numFmtId="0" fontId="93" fillId="0" borderId="0" xfId="0" applyFont="1"/>
    <xf numFmtId="0" fontId="53" fillId="0" borderId="7" xfId="0" applyFont="1" applyBorder="1" applyAlignment="1">
      <alignment horizontal="center"/>
    </xf>
    <xf numFmtId="164" fontId="53" fillId="0" borderId="7" xfId="0" quotePrefix="1" applyNumberFormat="1" applyFont="1" applyBorder="1" applyAlignment="1">
      <alignment horizontal="left"/>
    </xf>
    <xf numFmtId="0" fontId="53" fillId="0" borderId="12" xfId="0" applyFont="1" applyBorder="1"/>
    <xf numFmtId="0" fontId="53" fillId="0" borderId="12" xfId="0" applyFont="1" applyBorder="1" applyAlignment="1">
      <alignment horizontal="center"/>
    </xf>
    <xf numFmtId="164" fontId="53" fillId="0" borderId="12" xfId="0" quotePrefix="1" applyNumberFormat="1" applyFont="1" applyBorder="1" applyAlignment="1">
      <alignment horizontal="left"/>
    </xf>
    <xf numFmtId="0" fontId="9" fillId="0" borderId="0" xfId="0" applyFont="1" applyAlignment="1">
      <alignment horizontal="left"/>
    </xf>
    <xf numFmtId="0" fontId="24" fillId="0" borderId="0" xfId="0" applyFont="1" applyAlignment="1">
      <alignment vertical="center"/>
    </xf>
    <xf numFmtId="164" fontId="62" fillId="0" borderId="25" xfId="1" quotePrefix="1" applyNumberFormat="1" applyFont="1" applyBorder="1" applyAlignment="1">
      <alignment horizontal="left"/>
    </xf>
    <xf numFmtId="0" fontId="62" fillId="0" borderId="25" xfId="0" applyFont="1" applyBorder="1" applyAlignment="1">
      <alignment horizontal="center"/>
    </xf>
    <xf numFmtId="164" fontId="62" fillId="0" borderId="25" xfId="1" quotePrefix="1" applyNumberFormat="1" applyFont="1" applyBorder="1" applyAlignment="1">
      <alignment horizontal="right"/>
    </xf>
    <xf numFmtId="164" fontId="62" fillId="0" borderId="11" xfId="1" quotePrefix="1" applyNumberFormat="1" applyFont="1" applyBorder="1" applyAlignment="1">
      <alignment horizontal="right"/>
    </xf>
    <xf numFmtId="164" fontId="62" fillId="0" borderId="11" xfId="1" quotePrefix="1" applyNumberFormat="1" applyFont="1" applyBorder="1" applyAlignment="1">
      <alignment horizontal="left"/>
    </xf>
    <xf numFmtId="0" fontId="53" fillId="0" borderId="11" xfId="0" quotePrefix="1" applyFont="1" applyBorder="1" applyAlignment="1">
      <alignment horizontal="left"/>
    </xf>
    <xf numFmtId="164" fontId="53" fillId="0" borderId="11" xfId="0" quotePrefix="1" applyNumberFormat="1" applyFont="1" applyBorder="1" applyAlignment="1">
      <alignment horizontal="left"/>
    </xf>
    <xf numFmtId="164" fontId="62" fillId="0" borderId="11" xfId="1" quotePrefix="1" applyNumberFormat="1" applyFont="1" applyBorder="1" applyAlignment="1">
      <alignment horizontal="center"/>
    </xf>
    <xf numFmtId="164" fontId="62" fillId="0" borderId="11" xfId="1" applyNumberFormat="1" applyFont="1" applyBorder="1" applyAlignment="1">
      <alignment horizontal="center"/>
    </xf>
    <xf numFmtId="164" fontId="62" fillId="0" borderId="11" xfId="0" applyNumberFormat="1" applyFont="1" applyBorder="1" applyAlignment="1">
      <alignment horizontal="left"/>
    </xf>
    <xf numFmtId="0" fontId="53" fillId="0" borderId="11" xfId="0" applyFont="1" applyBorder="1" applyAlignment="1">
      <alignment horizontal="left"/>
    </xf>
    <xf numFmtId="164" fontId="62" fillId="0" borderId="11" xfId="0" quotePrefix="1" applyNumberFormat="1" applyFont="1" applyBorder="1" applyAlignment="1">
      <alignment horizontal="left"/>
    </xf>
    <xf numFmtId="164" fontId="62" fillId="0" borderId="11" xfId="1" applyNumberFormat="1" applyFont="1" applyBorder="1"/>
    <xf numFmtId="164" fontId="53" fillId="0" borderId="11" xfId="1" applyNumberFormat="1" applyFont="1" applyBorder="1"/>
    <xf numFmtId="164" fontId="53" fillId="0" borderId="11" xfId="1" applyNumberFormat="1" applyFont="1" applyBorder="1" applyAlignment="1">
      <alignment horizontal="center"/>
    </xf>
    <xf numFmtId="0" fontId="62" fillId="0" borderId="11" xfId="0" quotePrefix="1" applyFont="1" applyBorder="1" applyAlignment="1">
      <alignment horizontal="center"/>
    </xf>
    <xf numFmtId="0" fontId="60" fillId="0" borderId="11" xfId="0" applyFont="1" applyBorder="1" applyAlignment="1">
      <alignment horizontal="center" vertical="center" wrapText="1"/>
    </xf>
    <xf numFmtId="0" fontId="54" fillId="0" borderId="11" xfId="0" applyFont="1" applyBorder="1" applyAlignment="1">
      <alignment horizontal="center" vertical="center"/>
    </xf>
    <xf numFmtId="0" fontId="62" fillId="0" borderId="11" xfId="0" quotePrefix="1" applyFont="1" applyBorder="1" applyAlignment="1">
      <alignment horizontal="left"/>
    </xf>
    <xf numFmtId="0" fontId="42" fillId="0" borderId="11" xfId="0" quotePrefix="1" applyFont="1" applyBorder="1" applyAlignment="1">
      <alignment horizontal="left"/>
    </xf>
    <xf numFmtId="0" fontId="42" fillId="0" borderId="11" xfId="0" applyFont="1" applyBorder="1" applyAlignment="1">
      <alignment horizontal="left"/>
    </xf>
    <xf numFmtId="0" fontId="42" fillId="0" borderId="11" xfId="0" applyFont="1" applyBorder="1"/>
    <xf numFmtId="3" fontId="94" fillId="0" borderId="0" xfId="0" applyNumberFormat="1" applyFont="1"/>
    <xf numFmtId="164" fontId="44" fillId="0" borderId="0" xfId="1" applyNumberFormat="1" applyFont="1"/>
    <xf numFmtId="0" fontId="60" fillId="0" borderId="0" xfId="0" applyFont="1" applyAlignment="1"/>
    <xf numFmtId="0" fontId="42" fillId="0" borderId="0" xfId="0" quotePrefix="1" applyFont="1" applyAlignment="1">
      <alignment horizontal="justify" wrapText="1"/>
    </xf>
    <xf numFmtId="0" fontId="9" fillId="0" borderId="0" xfId="0" applyFont="1" applyAlignment="1"/>
    <xf numFmtId="0" fontId="62" fillId="0" borderId="0" xfId="0" applyFont="1" applyAlignment="1">
      <alignment horizontal="center"/>
    </xf>
    <xf numFmtId="0" fontId="52" fillId="0" borderId="0" xfId="0" applyFont="1" applyAlignment="1">
      <alignment horizontal="left"/>
    </xf>
    <xf numFmtId="0" fontId="54" fillId="0" borderId="0" xfId="0" applyFont="1" applyAlignment="1">
      <alignment horizontal="center"/>
    </xf>
    <xf numFmtId="0" fontId="58" fillId="0" borderId="0" xfId="0" quotePrefix="1" applyFont="1" applyAlignment="1">
      <alignment horizontal="center"/>
    </xf>
    <xf numFmtId="0" fontId="56" fillId="0" borderId="0" xfId="0" applyFont="1" applyAlignment="1">
      <alignment horizontal="left"/>
    </xf>
    <xf numFmtId="0" fontId="57" fillId="0" borderId="0" xfId="0" applyFont="1" applyAlignment="1">
      <alignment horizontal="center"/>
    </xf>
    <xf numFmtId="0" fontId="62" fillId="0" borderId="0" xfId="0" applyFont="1" applyAlignment="1">
      <alignment horizontal="center"/>
    </xf>
    <xf numFmtId="0" fontId="55" fillId="0" borderId="10"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center"/>
    </xf>
    <xf numFmtId="0" fontId="52" fillId="0" borderId="0" xfId="0" applyFont="1" applyAlignment="1">
      <alignment horizontal="center"/>
    </xf>
    <xf numFmtId="0" fontId="55" fillId="0" borderId="14" xfId="0" applyFont="1" applyBorder="1" applyAlignment="1">
      <alignment horizontal="center"/>
    </xf>
    <xf numFmtId="0" fontId="55" fillId="0" borderId="15" xfId="0" applyFont="1" applyBorder="1" applyAlignment="1">
      <alignment horizontal="center"/>
    </xf>
    <xf numFmtId="0" fontId="67" fillId="0" borderId="0" xfId="0" applyFont="1" applyAlignment="1">
      <alignment horizontal="center"/>
    </xf>
    <xf numFmtId="0" fontId="63" fillId="0" borderId="14" xfId="0" applyFont="1" applyBorder="1" applyAlignment="1">
      <alignment horizontal="center"/>
    </xf>
    <xf numFmtId="0" fontId="63" fillId="0" borderId="15" xfId="0" applyFont="1" applyBorder="1" applyAlignment="1">
      <alignment horizontal="center"/>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30"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3" fontId="73" fillId="0" borderId="0" xfId="0" applyNumberFormat="1" applyFont="1" applyAlignment="1">
      <alignment horizontal="right"/>
    </xf>
    <xf numFmtId="41" fontId="38" fillId="0" borderId="0" xfId="4" applyNumberFormat="1" applyFont="1" applyFill="1" applyBorder="1" applyAlignment="1">
      <alignment horizontal="center"/>
    </xf>
    <xf numFmtId="0" fontId="69" fillId="0" borderId="0" xfId="0" applyFont="1" applyAlignment="1">
      <alignment horizontal="center"/>
    </xf>
    <xf numFmtId="0" fontId="61" fillId="0" borderId="0" xfId="0" applyFont="1" applyAlignment="1">
      <alignment horizontal="center"/>
    </xf>
    <xf numFmtId="0" fontId="36" fillId="0" borderId="10" xfId="4" applyNumberFormat="1" applyFont="1" applyFill="1" applyBorder="1" applyAlignment="1">
      <alignment horizontal="center" vertical="center"/>
    </xf>
    <xf numFmtId="0" fontId="36" fillId="0" borderId="8" xfId="4" applyNumberFormat="1" applyFont="1" applyFill="1" applyBorder="1" applyAlignment="1">
      <alignment horizontal="center" vertical="center"/>
    </xf>
    <xf numFmtId="41" fontId="36" fillId="0" borderId="10" xfId="2" applyNumberFormat="1" applyFont="1" applyFill="1" applyBorder="1" applyAlignment="1">
      <alignment horizontal="center" vertical="center"/>
    </xf>
    <xf numFmtId="41" fontId="36" fillId="0" borderId="8" xfId="2" applyNumberFormat="1" applyFont="1" applyFill="1" applyBorder="1" applyAlignment="1">
      <alignment horizontal="center" vertical="center"/>
    </xf>
    <xf numFmtId="0" fontId="36" fillId="0" borderId="10" xfId="0" applyFont="1" applyBorder="1" applyAlignment="1">
      <alignment horizontal="center" vertical="center" wrapText="1"/>
    </xf>
    <xf numFmtId="0" fontId="36" fillId="0" borderId="8" xfId="0" applyFont="1" applyBorder="1" applyAlignment="1">
      <alignment horizontal="center" vertical="center" wrapText="1"/>
    </xf>
    <xf numFmtId="164" fontId="36" fillId="0" borderId="10" xfId="1" applyNumberFormat="1" applyFont="1" applyBorder="1" applyAlignment="1">
      <alignment horizontal="center" vertical="center" wrapText="1"/>
    </xf>
    <xf numFmtId="164" fontId="36" fillId="0" borderId="8" xfId="1" applyNumberFormat="1"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3" fillId="0" borderId="0" xfId="0" applyFont="1"/>
    <xf numFmtId="164" fontId="95" fillId="0" borderId="0" xfId="0" applyNumberFormat="1" applyFont="1"/>
    <xf numFmtId="0" fontId="96" fillId="0" borderId="0" xfId="0" applyFont="1"/>
    <xf numFmtId="0" fontId="95" fillId="0" borderId="0" xfId="0" applyFont="1"/>
    <xf numFmtId="0" fontId="95" fillId="0" borderId="0" xfId="0" applyFont="1" applyAlignment="1">
      <alignment horizontal="justify"/>
    </xf>
    <xf numFmtId="0" fontId="97" fillId="0" borderId="0" xfId="0" applyFont="1"/>
    <xf numFmtId="0" fontId="95" fillId="0" borderId="0" xfId="0" applyFont="1" applyAlignment="1">
      <alignment horizontal="justify" wrapText="1"/>
    </xf>
    <xf numFmtId="0" fontId="95" fillId="0" borderId="0" xfId="0" applyFont="1" applyAlignment="1">
      <alignment horizontal="center"/>
    </xf>
    <xf numFmtId="3" fontId="95" fillId="0" borderId="0" xfId="0" applyNumberFormat="1" applyFont="1" applyAlignment="1">
      <alignment horizontal="right"/>
    </xf>
    <xf numFmtId="3" fontId="95" fillId="0" borderId="0" xfId="0" applyNumberFormat="1" applyFont="1" applyAlignment="1">
      <alignment horizontal="center"/>
    </xf>
    <xf numFmtId="164" fontId="95" fillId="0" borderId="0" xfId="1" applyNumberFormat="1" applyFont="1" applyAlignment="1">
      <alignment horizontal="center"/>
    </xf>
    <xf numFmtId="164" fontId="73" fillId="0" borderId="0" xfId="0" applyNumberFormat="1" applyFont="1" applyAlignment="1">
      <alignment horizontal="center" wrapText="1"/>
    </xf>
    <xf numFmtId="0" fontId="73" fillId="0" borderId="0" xfId="0" applyFont="1" applyAlignment="1">
      <alignment horizontal="center" wrapText="1"/>
    </xf>
    <xf numFmtId="0" fontId="37" fillId="0" borderId="0" xfId="0" applyFont="1" applyAlignment="1">
      <alignment horizontal="center"/>
    </xf>
    <xf numFmtId="0" fontId="37" fillId="0" borderId="0" xfId="0" quotePrefix="1" applyFont="1" applyAlignment="1">
      <alignment horizontal="center" vertical="center" wrapText="1"/>
    </xf>
    <xf numFmtId="3" fontId="36" fillId="0" borderId="0" xfId="0" applyNumberFormat="1" applyFont="1" applyAlignment="1">
      <alignment horizontal="center"/>
    </xf>
    <xf numFmtId="0" fontId="37" fillId="0" borderId="0" xfId="0" quotePrefix="1" applyFont="1" applyAlignment="1">
      <alignment horizontal="center" wrapText="1"/>
    </xf>
    <xf numFmtId="164" fontId="95" fillId="0" borderId="0" xfId="1" applyNumberFormat="1" applyFont="1" applyAlignment="1">
      <alignment horizontal="right"/>
    </xf>
    <xf numFmtId="164" fontId="95" fillId="0" borderId="0" xfId="0" applyNumberFormat="1" applyFont="1" applyAlignment="1">
      <alignment horizontal="center"/>
    </xf>
    <xf numFmtId="3" fontId="95" fillId="0" borderId="0" xfId="0" applyNumberFormat="1" applyFont="1" applyAlignment="1">
      <alignment horizontal="right" vertical="center"/>
    </xf>
    <xf numFmtId="3" fontId="73" fillId="0" borderId="0" xfId="0" applyNumberFormat="1" applyFont="1" applyAlignment="1">
      <alignment horizontal="center"/>
    </xf>
    <xf numFmtId="3" fontId="37" fillId="0" borderId="0" xfId="0" applyNumberFormat="1" applyFont="1" applyAlignment="1">
      <alignment horizontal="right"/>
    </xf>
    <xf numFmtId="3" fontId="37" fillId="0" borderId="0" xfId="0" applyNumberFormat="1" applyFont="1" applyAlignment="1"/>
    <xf numFmtId="3" fontId="37" fillId="0" borderId="0" xfId="0" applyNumberFormat="1" applyFont="1" applyBorder="1" applyAlignment="1"/>
    <xf numFmtId="0" fontId="95" fillId="0" borderId="0" xfId="0" applyFont="1" applyAlignment="1"/>
    <xf numFmtId="3" fontId="95" fillId="0" borderId="0" xfId="0" applyNumberFormat="1" applyFont="1" applyBorder="1" applyAlignment="1">
      <alignment horizontal="right"/>
    </xf>
    <xf numFmtId="3" fontId="95" fillId="0" borderId="0" xfId="0" applyNumberFormat="1" applyFont="1" applyBorder="1" applyAlignment="1">
      <alignment horizontal="center"/>
    </xf>
    <xf numFmtId="3" fontId="95" fillId="0" borderId="0" xfId="0" applyNumberFormat="1" applyFont="1"/>
    <xf numFmtId="3" fontId="95" fillId="0" borderId="0" xfId="0" applyNumberFormat="1" applyFont="1" applyAlignment="1">
      <alignment horizontal="center" vertical="center"/>
    </xf>
    <xf numFmtId="3" fontId="73" fillId="0" borderId="0" xfId="0" applyNumberFormat="1" applyFont="1" applyAlignment="1">
      <alignment horizontal="center" vertical="center"/>
    </xf>
    <xf numFmtId="3" fontId="73" fillId="0" borderId="0" xfId="0" applyNumberFormat="1" applyFont="1" applyAlignment="1">
      <alignment horizontal="center" vertical="center" wrapText="1"/>
    </xf>
    <xf numFmtId="170" fontId="98" fillId="0" borderId="0" xfId="47" applyNumberFormat="1" applyFont="1" applyAlignment="1">
      <alignment horizontal="right" vertical="top"/>
    </xf>
    <xf numFmtId="3" fontId="95" fillId="2" borderId="0" xfId="0" applyNumberFormat="1" applyFont="1" applyFill="1"/>
    <xf numFmtId="9" fontId="95" fillId="0" borderId="0" xfId="6" quotePrefix="1" applyFont="1" applyAlignment="1">
      <alignment horizontal="center"/>
    </xf>
    <xf numFmtId="164" fontId="99" fillId="0" borderId="0" xfId="1" applyNumberFormat="1" applyFont="1" applyAlignment="1">
      <alignment horizontal="center"/>
    </xf>
    <xf numFmtId="3" fontId="99" fillId="0" borderId="0" xfId="0" applyNumberFormat="1" applyFont="1" applyAlignment="1">
      <alignment horizontal="right"/>
    </xf>
    <xf numFmtId="0" fontId="73" fillId="0" borderId="0" xfId="0" applyFont="1" applyAlignment="1">
      <alignment horizontal="right"/>
    </xf>
    <xf numFmtId="0" fontId="100" fillId="0" borderId="0" xfId="0" applyFont="1" applyAlignment="1">
      <alignment horizontal="center"/>
    </xf>
    <xf numFmtId="0" fontId="73" fillId="0" borderId="0" xfId="0" applyFont="1" applyAlignment="1">
      <alignment horizontal="center" vertical="center"/>
    </xf>
    <xf numFmtId="0" fontId="95" fillId="0" borderId="0" xfId="0" applyFont="1" applyAlignment="1">
      <alignment horizontal="center" wrapText="1"/>
    </xf>
    <xf numFmtId="164" fontId="95" fillId="0" borderId="0" xfId="1" applyNumberFormat="1" applyFont="1" applyAlignment="1">
      <alignment horizontal="center" wrapText="1"/>
    </xf>
    <xf numFmtId="0" fontId="95" fillId="0" borderId="0" xfId="0" applyFont="1" applyAlignment="1">
      <alignment horizontal="left" wrapText="1"/>
    </xf>
    <xf numFmtId="0" fontId="96" fillId="0" borderId="0" xfId="0" applyFont="1" applyAlignment="1"/>
    <xf numFmtId="0" fontId="73" fillId="0" borderId="0" xfId="0" applyFont="1" applyAlignment="1"/>
    <xf numFmtId="0" fontId="99" fillId="0" borderId="0" xfId="0" applyFont="1"/>
    <xf numFmtId="0" fontId="32" fillId="0" borderId="0" xfId="0" applyFont="1"/>
    <xf numFmtId="0" fontId="62" fillId="0" borderId="0" xfId="0" applyFont="1" applyAlignment="1"/>
    <xf numFmtId="0" fontId="53" fillId="0" borderId="0" xfId="0" applyNumberFormat="1" applyFont="1" applyAlignment="1">
      <alignment horizontal="left" wrapText="1"/>
    </xf>
    <xf numFmtId="0" fontId="53" fillId="0" borderId="0" xfId="0" applyFont="1" applyAlignment="1">
      <alignment horizontal="left" wrapText="1"/>
    </xf>
    <xf numFmtId="0" fontId="53" fillId="0" borderId="0" xfId="0" quotePrefix="1" applyNumberFormat="1" applyFont="1" applyAlignment="1">
      <alignment horizontal="left" wrapText="1"/>
    </xf>
    <xf numFmtId="0" fontId="53" fillId="0" borderId="0" xfId="0" quotePrefix="1" applyFont="1" applyAlignment="1">
      <alignment horizontal="left" wrapText="1"/>
    </xf>
    <xf numFmtId="0" fontId="53" fillId="0" borderId="0" xfId="0" quotePrefix="1" applyFont="1"/>
    <xf numFmtId="0" fontId="53" fillId="0" borderId="0" xfId="0" quotePrefix="1" applyFont="1" applyAlignment="1">
      <alignment horizontal="justify" wrapText="1"/>
    </xf>
    <xf numFmtId="0" fontId="42" fillId="0" borderId="0" xfId="0" applyFont="1" applyAlignment="1">
      <alignment horizontal="left" wrapText="1"/>
    </xf>
    <xf numFmtId="0" fontId="42" fillId="0" borderId="0" xfId="0" quotePrefix="1" applyFont="1" applyAlignment="1">
      <alignment horizontal="left" wrapText="1"/>
    </xf>
    <xf numFmtId="0" fontId="53" fillId="2" borderId="0" xfId="0" applyNumberFormat="1" applyFont="1" applyFill="1" applyAlignment="1">
      <alignment horizontal="left" vertical="center" wrapText="1"/>
    </xf>
    <xf numFmtId="0" fontId="53" fillId="2" borderId="0" xfId="0" applyNumberFormat="1" applyFont="1" applyFill="1" applyAlignment="1">
      <alignment horizontal="left" vertical="top" wrapText="1"/>
    </xf>
    <xf numFmtId="0" fontId="53" fillId="2" borderId="0" xfId="0" quotePrefix="1" applyNumberFormat="1" applyFont="1" applyFill="1" applyAlignment="1">
      <alignment horizontal="left" wrapText="1"/>
    </xf>
    <xf numFmtId="0" fontId="53" fillId="2" borderId="0" xfId="0" applyNumberFormat="1" applyFont="1" applyFill="1" applyAlignment="1">
      <alignment horizontal="left" wrapText="1"/>
    </xf>
    <xf numFmtId="0" fontId="53" fillId="0" borderId="0" xfId="0" quotePrefix="1" applyNumberFormat="1" applyFont="1" applyAlignment="1">
      <alignment wrapText="1"/>
    </xf>
    <xf numFmtId="0" fontId="53" fillId="0" borderId="0" xfId="0" applyNumberFormat="1" applyFont="1" applyAlignment="1">
      <alignment horizontal="left" vertical="top" wrapText="1"/>
    </xf>
    <xf numFmtId="0" fontId="53" fillId="0" borderId="0" xfId="0" quotePrefix="1" applyNumberFormat="1" applyFont="1" applyAlignment="1">
      <alignment horizontal="left" vertical="top" wrapText="1"/>
    </xf>
    <xf numFmtId="0" fontId="57" fillId="0" borderId="0" xfId="0" quotePrefix="1" applyNumberFormat="1" applyFont="1" applyAlignment="1">
      <alignment horizontal="left" wrapText="1"/>
    </xf>
    <xf numFmtId="0" fontId="57" fillId="0" borderId="0" xfId="0" applyNumberFormat="1" applyFont="1" applyAlignment="1">
      <alignment horizontal="left" wrapText="1"/>
    </xf>
    <xf numFmtId="0" fontId="62" fillId="0" borderId="0" xfId="0" applyFont="1" applyAlignment="1">
      <alignment horizontal="justify" wrapText="1"/>
    </xf>
    <xf numFmtId="0" fontId="101" fillId="0" borderId="0" xfId="0" applyFont="1"/>
    <xf numFmtId="0" fontId="53" fillId="0" borderId="0" xfId="0" quotePrefix="1" applyFont="1" applyAlignment="1">
      <alignment horizontal="left" vertical="center" wrapText="1"/>
    </xf>
    <xf numFmtId="0" fontId="62" fillId="0" borderId="0" xfId="0" applyFont="1" applyAlignment="1">
      <alignment horizontal="left" vertical="center" wrapText="1"/>
    </xf>
    <xf numFmtId="0" fontId="62" fillId="0" borderId="0" xfId="0" applyFont="1" applyAlignment="1">
      <alignment horizontal="center" wrapText="1"/>
    </xf>
    <xf numFmtId="0" fontId="53" fillId="0" borderId="0" xfId="0" applyFont="1" applyAlignment="1">
      <alignment horizontal="left" vertical="center" wrapText="1"/>
    </xf>
    <xf numFmtId="0" fontId="62" fillId="0" borderId="0" xfId="0" quotePrefix="1" applyFont="1" applyAlignment="1">
      <alignment horizontal="left" vertical="center" wrapText="1"/>
    </xf>
    <xf numFmtId="0" fontId="53" fillId="0" borderId="0" xfId="0" applyFont="1" applyAlignment="1">
      <alignment horizontal="left"/>
    </xf>
    <xf numFmtId="0" fontId="101" fillId="0" borderId="0" xfId="0" applyFont="1" applyAlignment="1">
      <alignment horizontal="left"/>
    </xf>
    <xf numFmtId="0" fontId="53" fillId="0" borderId="0" xfId="0" quotePrefix="1" applyFont="1" applyAlignment="1">
      <alignment horizontal="left" wrapText="1"/>
    </xf>
    <xf numFmtId="0" fontId="102" fillId="0" borderId="0" xfId="0" applyFont="1" applyAlignment="1">
      <alignment horizontal="left" wrapText="1"/>
    </xf>
    <xf numFmtId="0" fontId="42" fillId="0" borderId="0" xfId="0" applyFont="1" applyAlignment="1">
      <alignment horizontal="left" wrapText="1"/>
    </xf>
    <xf numFmtId="0" fontId="41" fillId="0" borderId="0" xfId="0" applyFont="1" applyAlignment="1">
      <alignment horizontal="center"/>
    </xf>
    <xf numFmtId="0" fontId="42" fillId="0" borderId="0" xfId="0" quotePrefix="1" applyFont="1" applyAlignment="1">
      <alignment horizontal="left" wrapText="1"/>
    </xf>
    <xf numFmtId="0" fontId="62" fillId="0" borderId="0" xfId="0" quotePrefix="1" applyFont="1" applyAlignment="1">
      <alignment horizontal="center"/>
    </xf>
    <xf numFmtId="0" fontId="101" fillId="0" borderId="0" xfId="0" quotePrefix="1" applyFont="1"/>
    <xf numFmtId="0" fontId="42" fillId="0" borderId="0" xfId="0" applyFont="1" applyAlignment="1"/>
    <xf numFmtId="0" fontId="53" fillId="0" borderId="0" xfId="0" applyFont="1" applyBorder="1" applyAlignment="1"/>
    <xf numFmtId="0" fontId="53" fillId="0" borderId="0" xfId="0" applyFont="1" applyBorder="1" applyAlignment="1">
      <alignment horizontal="left" wrapText="1"/>
    </xf>
    <xf numFmtId="0" fontId="42" fillId="0" borderId="0" xfId="0" applyFont="1" applyBorder="1" applyAlignment="1">
      <alignment horizontal="left" wrapText="1"/>
    </xf>
    <xf numFmtId="0" fontId="101" fillId="0" borderId="0" xfId="0" applyFont="1" applyBorder="1" applyAlignment="1"/>
    <xf numFmtId="0" fontId="53" fillId="0" borderId="0" xfId="0" quotePrefix="1" applyFont="1" applyBorder="1" applyAlignment="1">
      <alignment horizontal="left" vertical="center" wrapText="1"/>
    </xf>
    <xf numFmtId="0" fontId="103" fillId="0" borderId="0" xfId="0" quotePrefix="1" applyFont="1" applyBorder="1" applyAlignment="1">
      <alignment horizontal="left" vertical="center" wrapText="1"/>
    </xf>
    <xf numFmtId="0" fontId="53" fillId="0" borderId="0" xfId="0" applyFont="1" applyBorder="1" applyAlignment="1">
      <alignment horizontal="left" vertical="center" wrapText="1"/>
    </xf>
    <xf numFmtId="0" fontId="101" fillId="0" borderId="0" xfId="0" quotePrefix="1" applyFont="1" applyAlignment="1">
      <alignment horizontal="left" vertical="center" wrapText="1"/>
    </xf>
    <xf numFmtId="0" fontId="62" fillId="0" borderId="0" xfId="0" applyFont="1" applyBorder="1" applyAlignment="1">
      <alignment horizontal="center"/>
    </xf>
    <xf numFmtId="0" fontId="101" fillId="0" borderId="0" xfId="0" applyFont="1" applyAlignment="1">
      <alignment horizontal="justify" wrapText="1"/>
    </xf>
    <xf numFmtId="0" fontId="53" fillId="2" borderId="0" xfId="0" applyFont="1" applyFill="1"/>
    <xf numFmtId="0" fontId="53" fillId="2" borderId="0" xfId="0" quotePrefix="1" applyFont="1" applyFill="1"/>
    <xf numFmtId="0" fontId="53" fillId="0" borderId="0" xfId="0" applyFont="1" applyAlignment="1">
      <alignment horizontal="left" wrapText="1"/>
    </xf>
    <xf numFmtId="0" fontId="57" fillId="0" borderId="0" xfId="0" applyFont="1" applyAlignment="1">
      <alignment horizontal="justify" wrapText="1"/>
    </xf>
    <xf numFmtId="0" fontId="57" fillId="0" borderId="0" xfId="0" applyFont="1" applyAlignment="1">
      <alignment horizontal="left" wrapText="1"/>
    </xf>
    <xf numFmtId="0" fontId="57" fillId="0" borderId="0" xfId="0" quotePrefix="1" applyFont="1" applyAlignment="1">
      <alignment horizontal="left" wrapText="1"/>
    </xf>
    <xf numFmtId="0" fontId="53" fillId="0" borderId="0" xfId="0" applyFont="1" applyAlignment="1">
      <alignment horizontal="left" vertical="center" wrapText="1"/>
    </xf>
    <xf numFmtId="0" fontId="101" fillId="0" borderId="0" xfId="0" applyFont="1" applyAlignment="1">
      <alignment horizontal="left" wrapText="1"/>
    </xf>
    <xf numFmtId="0" fontId="62" fillId="2" borderId="0" xfId="0" applyFont="1" applyFill="1" applyAlignment="1">
      <alignment horizontal="left" wrapText="1"/>
    </xf>
    <xf numFmtId="0" fontId="101" fillId="0" borderId="0" xfId="0" applyFont="1" applyAlignment="1">
      <alignment horizontal="left" vertical="center" wrapText="1"/>
    </xf>
    <xf numFmtId="0" fontId="53" fillId="2" borderId="0" xfId="0" applyFont="1" applyFill="1" applyAlignment="1">
      <alignment horizontal="left" wrapText="1"/>
    </xf>
    <xf numFmtId="0" fontId="102" fillId="0" borderId="0" xfId="0" applyFont="1"/>
    <xf numFmtId="0" fontId="101" fillId="0" borderId="0" xfId="0" applyFont="1" applyBorder="1" applyAlignment="1">
      <alignment horizontal="left"/>
    </xf>
    <xf numFmtId="0" fontId="53" fillId="0" borderId="0" xfId="0" quotePrefix="1" applyFont="1" applyBorder="1" applyAlignment="1">
      <alignment horizontal="left"/>
    </xf>
    <xf numFmtId="0" fontId="62" fillId="0" borderId="0" xfId="0" applyFont="1" applyAlignment="1">
      <alignment horizontal="left" wrapText="1"/>
    </xf>
    <xf numFmtId="0" fontId="62" fillId="0" borderId="0" xfId="0" applyFont="1" applyAlignment="1">
      <alignment wrapText="1"/>
    </xf>
    <xf numFmtId="0" fontId="53" fillId="2" borderId="0" xfId="0" quotePrefix="1" applyFont="1" applyFill="1" applyAlignment="1">
      <alignment horizontal="justify" wrapText="1"/>
    </xf>
    <xf numFmtId="0" fontId="62" fillId="0" borderId="0" xfId="0" applyFont="1" applyAlignment="1">
      <alignment horizontal="left" wrapText="1"/>
    </xf>
  </cellXfs>
  <cellStyles count="62">
    <cellStyle name="20% - Accent1" xfId="24" builtinId="30" customBuiltin="1"/>
    <cellStyle name="20% - Accent1 2" xfId="49"/>
    <cellStyle name="20% - Accent2" xfId="28" builtinId="34" customBuiltin="1"/>
    <cellStyle name="20% - Accent2 2" xfId="50"/>
    <cellStyle name="20% - Accent3" xfId="32" builtinId="38" customBuiltin="1"/>
    <cellStyle name="20% - Accent3 2" xfId="51"/>
    <cellStyle name="20% - Accent4" xfId="36" builtinId="42" customBuiltin="1"/>
    <cellStyle name="20% - Accent4 2" xfId="52"/>
    <cellStyle name="20% - Accent5" xfId="40" builtinId="46" customBuiltin="1"/>
    <cellStyle name="20% - Accent5 2" xfId="53"/>
    <cellStyle name="20% - Accent6" xfId="44" builtinId="50" customBuiltin="1"/>
    <cellStyle name="20% - Accent6 2" xfId="54"/>
    <cellStyle name="40% - Accent1" xfId="25" builtinId="31" customBuiltin="1"/>
    <cellStyle name="40% - Accent1 2" xfId="55"/>
    <cellStyle name="40% - Accent2" xfId="29" builtinId="35" customBuiltin="1"/>
    <cellStyle name="40% - Accent2 2" xfId="56"/>
    <cellStyle name="40% - Accent3" xfId="33" builtinId="39" customBuiltin="1"/>
    <cellStyle name="40% - Accent3 2" xfId="57"/>
    <cellStyle name="40% - Accent4" xfId="37" builtinId="43" customBuiltin="1"/>
    <cellStyle name="40% - Accent4 2" xfId="58"/>
    <cellStyle name="40% - Accent5" xfId="41" builtinId="47" customBuiltin="1"/>
    <cellStyle name="40% - Accent5 2" xfId="59"/>
    <cellStyle name="40% - Accent6" xfId="45" builtinId="51" customBuiltin="1"/>
    <cellStyle name="40% - Accent6 2" xfId="6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7"/>
    <cellStyle name="Normal_Bao cao tai chinh 280405" xfId="2"/>
    <cellStyle name="Normal_SHEET" xfId="3"/>
    <cellStyle name="Normal_Thuyet minh" xfId="4"/>
    <cellStyle name="Normal_Thuyet minh TSCD" xfId="5"/>
    <cellStyle name="Note 2" xfId="48"/>
    <cellStyle name="Note 3" xfId="61"/>
    <cellStyle name="Output" xfId="16" builtinId="21" customBuiltin="1"/>
    <cellStyle name="Percent" xfId="6" builtinId="5"/>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0</xdr:colOff>
      <xdr:row>98</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38"/>
  <sheetViews>
    <sheetView workbookViewId="0">
      <selection activeCell="B2" sqref="B2:E2"/>
    </sheetView>
  </sheetViews>
  <sheetFormatPr defaultRowHeight="15"/>
  <cols>
    <col min="1" max="1" width="41.25" customWidth="1"/>
    <col min="2" max="2" width="6.125" customWidth="1"/>
    <col min="3" max="3" width="7.625" customWidth="1"/>
    <col min="4" max="5" width="17.375" customWidth="1"/>
    <col min="6" max="8" width="17.5" customWidth="1"/>
  </cols>
  <sheetData>
    <row r="1" spans="1:6" ht="24" customHeight="1">
      <c r="A1" s="264" t="s">
        <v>782</v>
      </c>
      <c r="B1" s="106"/>
      <c r="C1" s="106"/>
      <c r="D1" s="107" t="s">
        <v>150</v>
      </c>
      <c r="E1" s="108"/>
      <c r="F1" s="228"/>
    </row>
    <row r="2" spans="1:6" ht="18.75" customHeight="1">
      <c r="A2" s="109" t="s">
        <v>279</v>
      </c>
      <c r="B2" s="267" t="s">
        <v>409</v>
      </c>
      <c r="C2" s="267"/>
      <c r="D2" s="267"/>
      <c r="E2" s="267"/>
    </row>
    <row r="3" spans="1:6" ht="18.75" customHeight="1">
      <c r="A3" s="111"/>
      <c r="B3" s="268" t="s">
        <v>479</v>
      </c>
      <c r="C3" s="268"/>
      <c r="D3" s="268"/>
      <c r="E3" s="268"/>
    </row>
    <row r="4" spans="1:6" ht="30" customHeight="1">
      <c r="A4" s="266" t="s">
        <v>151</v>
      </c>
      <c r="B4" s="266"/>
      <c r="C4" s="266"/>
      <c r="D4" s="266"/>
      <c r="E4" s="266"/>
    </row>
    <row r="5" spans="1:6" ht="19.5" customHeight="1">
      <c r="A5" s="265" t="s">
        <v>410</v>
      </c>
      <c r="B5" s="265"/>
      <c r="C5" s="265"/>
      <c r="D5" s="265"/>
      <c r="E5" s="265"/>
    </row>
    <row r="6" spans="1:6" ht="21" customHeight="1">
      <c r="A6" s="106"/>
      <c r="B6" s="106"/>
      <c r="C6" s="106"/>
      <c r="D6" s="113" t="s">
        <v>152</v>
      </c>
      <c r="E6" s="106"/>
    </row>
    <row r="7" spans="1:6" ht="38.25" customHeight="1">
      <c r="A7" s="114" t="s">
        <v>153</v>
      </c>
      <c r="B7" s="115" t="s">
        <v>154</v>
      </c>
      <c r="C7" s="115" t="s">
        <v>155</v>
      </c>
      <c r="D7" s="114" t="s">
        <v>156</v>
      </c>
      <c r="E7" s="114" t="s">
        <v>157</v>
      </c>
    </row>
    <row r="8" spans="1:6" ht="20.25" customHeight="1">
      <c r="A8" s="116">
        <v>1</v>
      </c>
      <c r="B8" s="117">
        <v>2</v>
      </c>
      <c r="C8" s="117">
        <v>3</v>
      </c>
      <c r="D8" s="118">
        <v>4</v>
      </c>
      <c r="E8" s="118">
        <v>5</v>
      </c>
    </row>
    <row r="9" spans="1:6" ht="27" customHeight="1">
      <c r="A9" s="236" t="s">
        <v>158</v>
      </c>
      <c r="B9" s="237">
        <v>100</v>
      </c>
      <c r="C9" s="237"/>
      <c r="D9" s="238"/>
      <c r="E9" s="238"/>
    </row>
    <row r="10" spans="1:6" s="34" customFormat="1" ht="27" customHeight="1">
      <c r="A10" s="132" t="s">
        <v>7</v>
      </c>
      <c r="B10" s="132"/>
      <c r="C10" s="132"/>
      <c r="D10" s="239">
        <f>D11+D14+D18+D27+D30</f>
        <v>481540245962</v>
      </c>
      <c r="E10" s="239">
        <f>E11+E14+E18+E27+E30</f>
        <v>512479457672</v>
      </c>
      <c r="F10" s="83"/>
    </row>
    <row r="11" spans="1:6" s="34" customFormat="1" ht="27" customHeight="1">
      <c r="A11" s="240" t="s">
        <v>159</v>
      </c>
      <c r="B11" s="240">
        <v>110</v>
      </c>
      <c r="C11" s="240"/>
      <c r="D11" s="240">
        <f>D12+D13</f>
        <v>57708504912</v>
      </c>
      <c r="E11" s="240">
        <f>E12+E13</f>
        <v>81281654964</v>
      </c>
    </row>
    <row r="12" spans="1:6" s="34" customFormat="1" ht="27" customHeight="1">
      <c r="A12" s="241" t="s">
        <v>160</v>
      </c>
      <c r="B12" s="136">
        <v>111</v>
      </c>
      <c r="C12" s="136" t="s">
        <v>8</v>
      </c>
      <c r="D12" s="242">
        <v>57708504912</v>
      </c>
      <c r="E12" s="242">
        <v>81281654964</v>
      </c>
    </row>
    <row r="13" spans="1:6" s="34" customFormat="1" ht="27" customHeight="1">
      <c r="A13" s="241" t="s">
        <v>412</v>
      </c>
      <c r="B13" s="136">
        <v>112</v>
      </c>
      <c r="C13" s="136"/>
      <c r="D13" s="242"/>
      <c r="E13" s="242"/>
    </row>
    <row r="14" spans="1:6" s="34" customFormat="1" ht="27" hidden="1" customHeight="1">
      <c r="A14" s="240" t="s">
        <v>411</v>
      </c>
      <c r="B14" s="243">
        <v>120</v>
      </c>
      <c r="C14" s="244" t="s">
        <v>9</v>
      </c>
      <c r="D14" s="245">
        <f>D15+D16+D17</f>
        <v>0</v>
      </c>
      <c r="E14" s="245">
        <f>E15+E16+E17</f>
        <v>0</v>
      </c>
    </row>
    <row r="15" spans="1:6" s="34" customFormat="1" ht="27" hidden="1" customHeight="1">
      <c r="A15" s="246" t="s">
        <v>413</v>
      </c>
      <c r="B15" s="136">
        <v>121</v>
      </c>
      <c r="C15" s="244"/>
      <c r="D15" s="247"/>
      <c r="E15" s="247"/>
    </row>
    <row r="16" spans="1:6" s="34" customFormat="1" ht="27" hidden="1" customHeight="1">
      <c r="A16" s="246" t="s">
        <v>161</v>
      </c>
      <c r="B16" s="136">
        <v>122</v>
      </c>
      <c r="C16" s="136"/>
      <c r="D16" s="242"/>
      <c r="E16" s="242"/>
    </row>
    <row r="17" spans="1:5" ht="27" hidden="1" customHeight="1">
      <c r="A17" s="137" t="s">
        <v>414</v>
      </c>
      <c r="B17" s="136">
        <v>123</v>
      </c>
      <c r="C17" s="136"/>
      <c r="D17" s="242"/>
      <c r="E17" s="242"/>
    </row>
    <row r="18" spans="1:5" s="34" customFormat="1" ht="27" customHeight="1">
      <c r="A18" s="240" t="s">
        <v>162</v>
      </c>
      <c r="B18" s="240">
        <v>130</v>
      </c>
      <c r="C18" s="240"/>
      <c r="D18" s="248">
        <f>D19+D20+D21+D24+D25</f>
        <v>214705711802</v>
      </c>
      <c r="E18" s="248">
        <f>E19+E20+E21+E24+E25</f>
        <v>213384547381</v>
      </c>
    </row>
    <row r="19" spans="1:5" ht="27" customHeight="1">
      <c r="A19" s="241" t="s">
        <v>163</v>
      </c>
      <c r="B19" s="136">
        <v>131</v>
      </c>
      <c r="C19" s="136"/>
      <c r="D19" s="242">
        <v>216042845525</v>
      </c>
      <c r="E19" s="242">
        <v>212160485971</v>
      </c>
    </row>
    <row r="20" spans="1:5" ht="27" customHeight="1">
      <c r="A20" s="241" t="s">
        <v>164</v>
      </c>
      <c r="B20" s="136">
        <v>132</v>
      </c>
      <c r="C20" s="136"/>
      <c r="D20" s="242">
        <v>5320927561</v>
      </c>
      <c r="E20" s="242">
        <v>6577190333</v>
      </c>
    </row>
    <row r="21" spans="1:5" ht="27" hidden="1" customHeight="1">
      <c r="A21" s="137" t="s">
        <v>165</v>
      </c>
      <c r="B21" s="136">
        <v>133</v>
      </c>
      <c r="C21" s="136"/>
      <c r="D21" s="242"/>
      <c r="E21" s="242"/>
    </row>
    <row r="22" spans="1:5" ht="27" hidden="1" customHeight="1">
      <c r="A22" s="241" t="s">
        <v>166</v>
      </c>
      <c r="B22" s="136">
        <v>134</v>
      </c>
      <c r="C22" s="136"/>
      <c r="D22" s="242"/>
      <c r="E22" s="242"/>
    </row>
    <row r="23" spans="1:5" ht="27" hidden="1" customHeight="1">
      <c r="A23" s="241" t="s">
        <v>415</v>
      </c>
      <c r="B23" s="136">
        <v>135</v>
      </c>
      <c r="C23" s="136"/>
      <c r="D23" s="242"/>
      <c r="E23" s="242"/>
    </row>
    <row r="24" spans="1:5" ht="27" customHeight="1">
      <c r="A24" s="241" t="s">
        <v>416</v>
      </c>
      <c r="B24" s="136">
        <v>136</v>
      </c>
      <c r="C24" s="136" t="s">
        <v>10</v>
      </c>
      <c r="D24" s="242">
        <v>4279759116</v>
      </c>
      <c r="E24" s="242">
        <v>5584691477</v>
      </c>
    </row>
    <row r="25" spans="1:5" ht="27" customHeight="1">
      <c r="A25" s="241" t="s">
        <v>417</v>
      </c>
      <c r="B25" s="136">
        <v>137</v>
      </c>
      <c r="C25" s="136"/>
      <c r="D25" s="242">
        <v>-10937820400</v>
      </c>
      <c r="E25" s="242">
        <v>-10937820400</v>
      </c>
    </row>
    <row r="26" spans="1:5" ht="27" customHeight="1">
      <c r="A26" s="241" t="s">
        <v>418</v>
      </c>
      <c r="B26" s="136">
        <v>139</v>
      </c>
      <c r="C26" s="136"/>
      <c r="D26" s="242"/>
      <c r="E26" s="242"/>
    </row>
    <row r="27" spans="1:5" ht="27" customHeight="1">
      <c r="A27" s="240" t="s">
        <v>167</v>
      </c>
      <c r="B27" s="240">
        <v>140</v>
      </c>
      <c r="C27" s="240"/>
      <c r="D27" s="248">
        <f>D28</f>
        <v>202281715458</v>
      </c>
      <c r="E27" s="248">
        <f>E28</f>
        <v>211663985853</v>
      </c>
    </row>
    <row r="28" spans="1:5" ht="27" customHeight="1">
      <c r="A28" s="137" t="s">
        <v>168</v>
      </c>
      <c r="B28" s="136">
        <v>141</v>
      </c>
      <c r="C28" s="136" t="s">
        <v>11</v>
      </c>
      <c r="D28" s="242">
        <v>202281715458</v>
      </c>
      <c r="E28" s="242">
        <v>211663985853</v>
      </c>
    </row>
    <row r="29" spans="1:5" ht="27" customHeight="1">
      <c r="A29" s="241" t="s">
        <v>169</v>
      </c>
      <c r="B29" s="136">
        <v>149</v>
      </c>
      <c r="C29" s="136"/>
      <c r="D29" s="249"/>
      <c r="E29" s="249"/>
    </row>
    <row r="30" spans="1:5" ht="27" customHeight="1">
      <c r="A30" s="240" t="s">
        <v>170</v>
      </c>
      <c r="B30" s="243">
        <v>150</v>
      </c>
      <c r="C30" s="240"/>
      <c r="D30" s="248">
        <f>D31+D32+D33+D35</f>
        <v>6844313790</v>
      </c>
      <c r="E30" s="248">
        <f>E31+E32+E33+E35</f>
        <v>6149269474</v>
      </c>
    </row>
    <row r="31" spans="1:5" ht="27" customHeight="1">
      <c r="A31" s="241" t="s">
        <v>171</v>
      </c>
      <c r="B31" s="136">
        <v>151</v>
      </c>
      <c r="C31" s="136"/>
      <c r="D31" s="242"/>
      <c r="E31" s="242"/>
    </row>
    <row r="32" spans="1:5" ht="27" customHeight="1">
      <c r="A32" s="137" t="s">
        <v>172</v>
      </c>
      <c r="B32" s="136">
        <v>152</v>
      </c>
      <c r="C32" s="136"/>
      <c r="D32" s="242"/>
      <c r="E32" s="242"/>
    </row>
    <row r="33" spans="1:6" ht="27" customHeight="1">
      <c r="A33" s="137" t="s">
        <v>173</v>
      </c>
      <c r="B33" s="136">
        <v>153</v>
      </c>
      <c r="C33" s="136" t="s">
        <v>12</v>
      </c>
      <c r="D33" s="242">
        <v>342617333</v>
      </c>
      <c r="E33" s="242">
        <v>41491540</v>
      </c>
    </row>
    <row r="34" spans="1:6" ht="27" customHeight="1">
      <c r="A34" s="137" t="s">
        <v>419</v>
      </c>
      <c r="B34" s="136">
        <v>154</v>
      </c>
      <c r="C34" s="136"/>
      <c r="D34" s="242"/>
      <c r="E34" s="242"/>
    </row>
    <row r="35" spans="1:6" ht="27" customHeight="1">
      <c r="A35" s="137" t="s">
        <v>420</v>
      </c>
      <c r="B35" s="136">
        <v>155</v>
      </c>
      <c r="C35" s="136"/>
      <c r="D35" s="242">
        <f>1779745398+4721951059</f>
        <v>6501696457</v>
      </c>
      <c r="E35" s="242">
        <v>6107777934</v>
      </c>
      <c r="F35" s="29"/>
    </row>
    <row r="36" spans="1:6" ht="27" customHeight="1">
      <c r="A36" s="240" t="s">
        <v>174</v>
      </c>
      <c r="B36" s="239">
        <v>200</v>
      </c>
      <c r="C36" s="239"/>
      <c r="D36" s="249"/>
      <c r="E36" s="249"/>
    </row>
    <row r="37" spans="1:6" ht="27" customHeight="1">
      <c r="A37" s="132" t="s">
        <v>13</v>
      </c>
      <c r="B37" s="132"/>
      <c r="C37" s="132"/>
      <c r="D37" s="248">
        <f>D38+D46+D56+D62+D68</f>
        <v>145812830501</v>
      </c>
      <c r="E37" s="248">
        <f>E38+E46+E56+E62+E68</f>
        <v>155375306965</v>
      </c>
    </row>
    <row r="38" spans="1:6" ht="27" customHeight="1">
      <c r="A38" s="240" t="s">
        <v>175</v>
      </c>
      <c r="B38" s="240">
        <v>210</v>
      </c>
      <c r="C38" s="240"/>
      <c r="D38" s="248">
        <f>D39+D41+D42+D44</f>
        <v>0</v>
      </c>
      <c r="E38" s="248">
        <f>E39+E41+E42+E44</f>
        <v>0</v>
      </c>
    </row>
    <row r="39" spans="1:6" ht="27" customHeight="1">
      <c r="A39" s="241" t="s">
        <v>176</v>
      </c>
      <c r="B39" s="136">
        <v>211</v>
      </c>
      <c r="C39" s="240"/>
      <c r="D39" s="242"/>
      <c r="E39" s="242"/>
    </row>
    <row r="40" spans="1:6" ht="27" customHeight="1">
      <c r="A40" s="241" t="s">
        <v>421</v>
      </c>
      <c r="B40" s="136">
        <v>212</v>
      </c>
      <c r="C40" s="240"/>
      <c r="D40" s="242"/>
      <c r="E40" s="242"/>
    </row>
    <row r="41" spans="1:6" ht="27" customHeight="1">
      <c r="A41" s="241" t="s">
        <v>422</v>
      </c>
      <c r="B41" s="136">
        <v>213</v>
      </c>
      <c r="C41" s="240"/>
      <c r="D41" s="242"/>
      <c r="E41" s="242"/>
    </row>
    <row r="42" spans="1:6" ht="27" customHeight="1">
      <c r="A42" s="246" t="s">
        <v>423</v>
      </c>
      <c r="B42" s="136">
        <v>214</v>
      </c>
      <c r="C42" s="136" t="s">
        <v>14</v>
      </c>
      <c r="D42" s="242"/>
      <c r="E42" s="242"/>
    </row>
    <row r="43" spans="1:6" ht="27" customHeight="1">
      <c r="A43" s="246" t="s">
        <v>424</v>
      </c>
      <c r="B43" s="136">
        <v>215</v>
      </c>
      <c r="C43" s="136"/>
      <c r="D43" s="242"/>
      <c r="E43" s="242"/>
    </row>
    <row r="44" spans="1:6" ht="27" customHeight="1">
      <c r="A44" s="246" t="s">
        <v>425</v>
      </c>
      <c r="B44" s="136">
        <v>216</v>
      </c>
      <c r="C44" s="136" t="s">
        <v>15</v>
      </c>
      <c r="D44" s="242"/>
      <c r="E44" s="242"/>
    </row>
    <row r="45" spans="1:6" ht="27" customHeight="1">
      <c r="A45" s="246" t="s">
        <v>426</v>
      </c>
      <c r="B45" s="136">
        <v>219</v>
      </c>
      <c r="C45" s="240"/>
      <c r="D45" s="242"/>
      <c r="E45" s="242"/>
    </row>
    <row r="46" spans="1:6" ht="27" customHeight="1">
      <c r="A46" s="240" t="s">
        <v>177</v>
      </c>
      <c r="B46" s="240">
        <v>220</v>
      </c>
      <c r="C46" s="240"/>
      <c r="D46" s="248">
        <f>D47+D50+D53+D56+D59</f>
        <v>116466595289</v>
      </c>
      <c r="E46" s="248">
        <f>E47+E50+E53+E56+E59</f>
        <v>118657487694</v>
      </c>
    </row>
    <row r="47" spans="1:6" ht="27" customHeight="1">
      <c r="A47" s="241" t="s">
        <v>178</v>
      </c>
      <c r="B47" s="136">
        <v>221</v>
      </c>
      <c r="C47" s="136" t="s">
        <v>16</v>
      </c>
      <c r="D47" s="249">
        <f>D48+D49</f>
        <v>69835896877</v>
      </c>
      <c r="E47" s="249">
        <f>E48+E49</f>
        <v>69447180763</v>
      </c>
    </row>
    <row r="48" spans="1:6" ht="27" customHeight="1">
      <c r="A48" s="241" t="s">
        <v>179</v>
      </c>
      <c r="B48" s="136">
        <v>222</v>
      </c>
      <c r="C48" s="136"/>
      <c r="D48" s="242">
        <v>155962923609</v>
      </c>
      <c r="E48" s="242">
        <v>154278909544</v>
      </c>
    </row>
    <row r="49" spans="1:5" ht="27" customHeight="1">
      <c r="A49" s="137" t="s">
        <v>180</v>
      </c>
      <c r="B49" s="136">
        <v>223</v>
      </c>
      <c r="C49" s="136"/>
      <c r="D49" s="242">
        <v>-86127026732</v>
      </c>
      <c r="E49" s="242">
        <v>-84831728781</v>
      </c>
    </row>
    <row r="50" spans="1:5" ht="27" customHeight="1">
      <c r="A50" s="241" t="s">
        <v>181</v>
      </c>
      <c r="B50" s="136">
        <v>224</v>
      </c>
      <c r="C50" s="136" t="s">
        <v>17</v>
      </c>
      <c r="D50" s="249">
        <f>D51+D52</f>
        <v>46630698412</v>
      </c>
      <c r="E50" s="249">
        <f>E51+E52</f>
        <v>49210306931</v>
      </c>
    </row>
    <row r="51" spans="1:5" ht="27" customHeight="1">
      <c r="A51" s="137" t="s">
        <v>182</v>
      </c>
      <c r="B51" s="136">
        <v>225</v>
      </c>
      <c r="C51" s="136"/>
      <c r="D51" s="242">
        <v>57584971907</v>
      </c>
      <c r="E51" s="242">
        <v>59257699179</v>
      </c>
    </row>
    <row r="52" spans="1:5" ht="27" customHeight="1">
      <c r="A52" s="137" t="s">
        <v>183</v>
      </c>
      <c r="B52" s="136">
        <v>226</v>
      </c>
      <c r="C52" s="136"/>
      <c r="D52" s="242">
        <v>-10954273495</v>
      </c>
      <c r="E52" s="242">
        <v>-10047392248</v>
      </c>
    </row>
    <row r="53" spans="1:5" ht="27" hidden="1" customHeight="1">
      <c r="A53" s="241" t="s">
        <v>184</v>
      </c>
      <c r="B53" s="136">
        <v>227</v>
      </c>
      <c r="C53" s="136" t="s">
        <v>18</v>
      </c>
      <c r="D53" s="249"/>
      <c r="E53" s="249"/>
    </row>
    <row r="54" spans="1:5" ht="27" hidden="1" customHeight="1">
      <c r="A54" s="137" t="s">
        <v>182</v>
      </c>
      <c r="B54" s="136">
        <v>228</v>
      </c>
      <c r="C54" s="136"/>
      <c r="D54" s="242"/>
      <c r="E54" s="242"/>
    </row>
    <row r="55" spans="1:5" ht="27" hidden="1" customHeight="1">
      <c r="A55" s="137" t="s">
        <v>180</v>
      </c>
      <c r="B55" s="136">
        <v>229</v>
      </c>
      <c r="C55" s="136"/>
      <c r="D55" s="242"/>
      <c r="E55" s="242"/>
    </row>
    <row r="56" spans="1:5" ht="27" hidden="1" customHeight="1">
      <c r="A56" s="240" t="s">
        <v>185</v>
      </c>
      <c r="B56" s="240">
        <v>230</v>
      </c>
      <c r="C56" s="250" t="s">
        <v>19</v>
      </c>
      <c r="D56" s="248"/>
      <c r="E56" s="248"/>
    </row>
    <row r="57" spans="1:5" ht="27" hidden="1" customHeight="1">
      <c r="A57" s="137" t="s">
        <v>182</v>
      </c>
      <c r="B57" s="136">
        <v>231</v>
      </c>
      <c r="C57" s="136"/>
      <c r="D57" s="249"/>
      <c r="E57" s="249"/>
    </row>
    <row r="58" spans="1:5" ht="27" hidden="1" customHeight="1">
      <c r="A58" s="137" t="s">
        <v>180</v>
      </c>
      <c r="B58" s="136">
        <v>232</v>
      </c>
      <c r="C58" s="136"/>
      <c r="D58" s="249"/>
      <c r="E58" s="249"/>
    </row>
    <row r="59" spans="1:5" ht="27" hidden="1" customHeight="1">
      <c r="A59" s="240" t="s">
        <v>427</v>
      </c>
      <c r="B59" s="136">
        <v>240</v>
      </c>
      <c r="C59" s="136"/>
      <c r="D59" s="249"/>
      <c r="E59" s="249"/>
    </row>
    <row r="60" spans="1:5" ht="27" hidden="1" customHeight="1">
      <c r="A60" s="241" t="s">
        <v>428</v>
      </c>
      <c r="B60" s="136">
        <v>241</v>
      </c>
      <c r="C60" s="136"/>
      <c r="D60" s="249"/>
      <c r="E60" s="249"/>
    </row>
    <row r="61" spans="1:5" ht="27" hidden="1" customHeight="1">
      <c r="A61" s="241" t="s">
        <v>429</v>
      </c>
      <c r="B61" s="136">
        <v>242</v>
      </c>
      <c r="C61" s="136"/>
      <c r="D61" s="249"/>
      <c r="E61" s="249"/>
    </row>
    <row r="62" spans="1:5" ht="27" customHeight="1">
      <c r="A62" s="240" t="s">
        <v>433</v>
      </c>
      <c r="B62" s="240">
        <v>250</v>
      </c>
      <c r="C62" s="240"/>
      <c r="D62" s="248">
        <f>SUM(D63:D66)</f>
        <v>11700000000</v>
      </c>
      <c r="E62" s="248">
        <f>SUM(E63:E66)</f>
        <v>19700000000</v>
      </c>
    </row>
    <row r="63" spans="1:5" ht="27" customHeight="1">
      <c r="A63" s="241" t="s">
        <v>186</v>
      </c>
      <c r="B63" s="136">
        <v>251</v>
      </c>
      <c r="C63" s="240"/>
      <c r="D63" s="242"/>
      <c r="E63" s="242"/>
    </row>
    <row r="64" spans="1:5" ht="27" customHeight="1">
      <c r="A64" s="241" t="s">
        <v>187</v>
      </c>
      <c r="B64" s="136">
        <v>252</v>
      </c>
      <c r="C64" s="240"/>
      <c r="D64" s="242">
        <v>3700000000</v>
      </c>
      <c r="E64" s="242">
        <v>11700000000</v>
      </c>
    </row>
    <row r="65" spans="1:7" ht="27" customHeight="1">
      <c r="A65" s="246" t="s">
        <v>430</v>
      </c>
      <c r="B65" s="136">
        <v>253</v>
      </c>
      <c r="C65" s="250" t="s">
        <v>20</v>
      </c>
      <c r="D65" s="242">
        <v>8300000000</v>
      </c>
      <c r="E65" s="242">
        <v>8300000000</v>
      </c>
    </row>
    <row r="66" spans="1:7" ht="27" customHeight="1">
      <c r="A66" s="246" t="s">
        <v>431</v>
      </c>
      <c r="B66" s="136">
        <v>254</v>
      </c>
      <c r="C66" s="240"/>
      <c r="D66" s="242">
        <v>-300000000</v>
      </c>
      <c r="E66" s="242">
        <v>-300000000</v>
      </c>
    </row>
    <row r="67" spans="1:7" ht="27" customHeight="1">
      <c r="A67" s="246" t="s">
        <v>432</v>
      </c>
      <c r="B67" s="136">
        <v>255</v>
      </c>
      <c r="C67" s="240"/>
      <c r="D67" s="242"/>
      <c r="E67" s="242"/>
    </row>
    <row r="68" spans="1:7" ht="27" customHeight="1">
      <c r="A68" s="240" t="s">
        <v>434</v>
      </c>
      <c r="B68" s="240">
        <v>260</v>
      </c>
      <c r="C68" s="240"/>
      <c r="D68" s="248">
        <f>D69+D72</f>
        <v>17646235212</v>
      </c>
      <c r="E68" s="248">
        <f>E69+E72</f>
        <v>17017819271</v>
      </c>
    </row>
    <row r="69" spans="1:7" ht="27" customHeight="1">
      <c r="A69" s="241" t="s">
        <v>188</v>
      </c>
      <c r="B69" s="136">
        <v>261</v>
      </c>
      <c r="C69" s="136" t="s">
        <v>21</v>
      </c>
      <c r="D69" s="242">
        <v>14078744139</v>
      </c>
      <c r="E69" s="242">
        <v>13325328198</v>
      </c>
    </row>
    <row r="70" spans="1:7" ht="27" customHeight="1">
      <c r="A70" s="241" t="s">
        <v>189</v>
      </c>
      <c r="B70" s="136">
        <v>262</v>
      </c>
      <c r="C70" s="136" t="s">
        <v>22</v>
      </c>
      <c r="D70" s="242"/>
      <c r="E70" s="242"/>
    </row>
    <row r="71" spans="1:7" ht="22.5" hidden="1" customHeight="1">
      <c r="A71" s="241" t="s">
        <v>435</v>
      </c>
      <c r="B71" s="136">
        <v>263</v>
      </c>
      <c r="C71" s="136"/>
      <c r="D71" s="242"/>
      <c r="E71" s="242"/>
    </row>
    <row r="72" spans="1:7" ht="27" customHeight="1">
      <c r="A72" s="241" t="s">
        <v>436</v>
      </c>
      <c r="B72" s="136">
        <v>268</v>
      </c>
      <c r="C72" s="240"/>
      <c r="D72" s="242">
        <v>3567491073</v>
      </c>
      <c r="E72" s="242">
        <v>3692491073</v>
      </c>
    </row>
    <row r="73" spans="1:7" ht="20.25" customHeight="1">
      <c r="A73" s="251" t="s">
        <v>190</v>
      </c>
      <c r="B73" s="132">
        <v>270</v>
      </c>
      <c r="C73" s="132"/>
      <c r="D73" s="248">
        <f>D37+D10</f>
        <v>627353076463</v>
      </c>
      <c r="E73" s="248">
        <f>E37+E10</f>
        <v>667854764637</v>
      </c>
    </row>
    <row r="74" spans="1:7" ht="33" customHeight="1">
      <c r="A74" s="132" t="s">
        <v>482</v>
      </c>
      <c r="B74" s="252" t="s">
        <v>154</v>
      </c>
      <c r="C74" s="252" t="s">
        <v>155</v>
      </c>
      <c r="D74" s="253" t="s">
        <v>156</v>
      </c>
      <c r="E74" s="253" t="s">
        <v>157</v>
      </c>
    </row>
    <row r="75" spans="1:7" ht="26.25" customHeight="1">
      <c r="A75" s="254" t="s">
        <v>191</v>
      </c>
      <c r="B75" s="132">
        <v>300</v>
      </c>
      <c r="C75" s="132"/>
      <c r="D75" s="239">
        <f>D76+D91</f>
        <v>492162139499</v>
      </c>
      <c r="E75" s="239">
        <f>E76+E91</f>
        <v>535795672597</v>
      </c>
      <c r="F75" s="29"/>
      <c r="G75" s="29"/>
    </row>
    <row r="76" spans="1:7" ht="26.25" customHeight="1">
      <c r="A76" s="240" t="s">
        <v>192</v>
      </c>
      <c r="B76" s="243">
        <v>310</v>
      </c>
      <c r="C76" s="240"/>
      <c r="D76" s="248">
        <f>SUM(D77:D90)</f>
        <v>459238753035</v>
      </c>
      <c r="E76" s="248">
        <f>SUM(E77:E90)</f>
        <v>504281386133</v>
      </c>
    </row>
    <row r="77" spans="1:7" ht="26.25" customHeight="1">
      <c r="A77" s="255" t="s">
        <v>440</v>
      </c>
      <c r="B77" s="136">
        <v>311</v>
      </c>
      <c r="C77" s="136"/>
      <c r="D77" s="242">
        <v>40031778240</v>
      </c>
      <c r="E77" s="242">
        <v>34352399544</v>
      </c>
    </row>
    <row r="78" spans="1:7" ht="26.25" customHeight="1">
      <c r="A78" s="255" t="s">
        <v>441</v>
      </c>
      <c r="B78" s="136">
        <v>312</v>
      </c>
      <c r="C78" s="136"/>
      <c r="D78" s="242">
        <v>94552399384</v>
      </c>
      <c r="E78" s="242">
        <v>97140114412</v>
      </c>
    </row>
    <row r="79" spans="1:7" ht="26.25" customHeight="1">
      <c r="A79" s="256" t="s">
        <v>442</v>
      </c>
      <c r="B79" s="136">
        <v>313</v>
      </c>
      <c r="C79" s="136" t="s">
        <v>24</v>
      </c>
      <c r="D79" s="242">
        <v>9095808462</v>
      </c>
      <c r="E79" s="242">
        <v>13223976640</v>
      </c>
      <c r="G79" s="29"/>
    </row>
    <row r="80" spans="1:7" ht="26.25" customHeight="1">
      <c r="A80" s="255" t="s">
        <v>443</v>
      </c>
      <c r="B80" s="136">
        <v>314</v>
      </c>
      <c r="C80" s="136"/>
      <c r="D80" s="242">
        <v>17087802598</v>
      </c>
      <c r="E80" s="242">
        <v>25317770217</v>
      </c>
      <c r="F80" s="35"/>
    </row>
    <row r="81" spans="1:6" ht="26.25" customHeight="1">
      <c r="A81" s="256" t="s">
        <v>444</v>
      </c>
      <c r="B81" s="136">
        <v>315</v>
      </c>
      <c r="C81" s="136"/>
      <c r="D81" s="242">
        <v>341123904</v>
      </c>
      <c r="E81" s="242">
        <v>381743591</v>
      </c>
      <c r="F81" s="35"/>
    </row>
    <row r="82" spans="1:6" ht="26.25" customHeight="1">
      <c r="A82" s="257" t="s">
        <v>445</v>
      </c>
      <c r="B82" s="136">
        <v>316</v>
      </c>
      <c r="C82" s="136"/>
      <c r="D82" s="242"/>
      <c r="E82" s="242"/>
    </row>
    <row r="83" spans="1:6" ht="26.25" customHeight="1">
      <c r="A83" s="257" t="s">
        <v>437</v>
      </c>
      <c r="B83" s="136">
        <v>317</v>
      </c>
      <c r="C83" s="136"/>
      <c r="D83" s="242"/>
      <c r="E83" s="242"/>
    </row>
    <row r="84" spans="1:6" ht="26.25" customHeight="1">
      <c r="A84" s="257" t="s">
        <v>196</v>
      </c>
      <c r="B84" s="136">
        <v>318</v>
      </c>
      <c r="C84" s="136"/>
      <c r="D84" s="242"/>
      <c r="E84" s="242"/>
    </row>
    <row r="85" spans="1:6" ht="26.25" customHeight="1">
      <c r="A85" s="241" t="s">
        <v>193</v>
      </c>
      <c r="B85" s="136">
        <v>319</v>
      </c>
      <c r="C85" s="136" t="s">
        <v>25</v>
      </c>
      <c r="D85" s="242">
        <v>6677364819</v>
      </c>
      <c r="E85" s="242">
        <v>4823068890</v>
      </c>
    </row>
    <row r="86" spans="1:6" ht="26.25" customHeight="1">
      <c r="A86" s="137" t="s">
        <v>438</v>
      </c>
      <c r="B86" s="136">
        <v>320</v>
      </c>
      <c r="C86" s="136" t="s">
        <v>23</v>
      </c>
      <c r="D86" s="242">
        <v>289343911903</v>
      </c>
      <c r="E86" s="242">
        <v>326923749114</v>
      </c>
    </row>
    <row r="87" spans="1:6" ht="26.25" customHeight="1">
      <c r="A87" s="137" t="s">
        <v>439</v>
      </c>
      <c r="B87" s="136">
        <v>321</v>
      </c>
      <c r="C87" s="136"/>
      <c r="D87" s="242"/>
      <c r="E87" s="242"/>
    </row>
    <row r="88" spans="1:6" ht="26.25" customHeight="1">
      <c r="A88" s="246" t="s">
        <v>446</v>
      </c>
      <c r="B88" s="136">
        <v>322</v>
      </c>
      <c r="C88" s="136"/>
      <c r="D88" s="242">
        <v>2108563725</v>
      </c>
      <c r="E88" s="242">
        <v>2118563725</v>
      </c>
    </row>
    <row r="89" spans="1:6" ht="26.25" customHeight="1">
      <c r="A89" s="246" t="s">
        <v>447</v>
      </c>
      <c r="B89" s="136">
        <v>323</v>
      </c>
      <c r="C89" s="136"/>
      <c r="D89" s="242"/>
      <c r="E89" s="242"/>
    </row>
    <row r="90" spans="1:6" ht="26.25" customHeight="1">
      <c r="A90" s="246" t="s">
        <v>448</v>
      </c>
      <c r="B90" s="136">
        <v>324</v>
      </c>
      <c r="C90" s="136"/>
      <c r="D90" s="242"/>
      <c r="E90" s="242"/>
    </row>
    <row r="91" spans="1:6" ht="26.25" customHeight="1">
      <c r="A91" s="240" t="s">
        <v>194</v>
      </c>
      <c r="B91" s="240">
        <v>330</v>
      </c>
      <c r="C91" s="240"/>
      <c r="D91" s="248">
        <f>D92+D93+D94+D95+D96+D97+D98+D99+D100+D101+D102+D103+D104</f>
        <v>32923386464</v>
      </c>
      <c r="E91" s="248">
        <f>E92+E93+E94+E95+E96+E97+E98+E99+E100+E101+E102+E103+E104</f>
        <v>31514286464</v>
      </c>
    </row>
    <row r="92" spans="1:6" ht="26.25" customHeight="1">
      <c r="A92" s="137" t="s">
        <v>195</v>
      </c>
      <c r="B92" s="136">
        <v>331</v>
      </c>
      <c r="C92" s="136"/>
      <c r="D92" s="242"/>
      <c r="E92" s="242"/>
    </row>
    <row r="93" spans="1:6" ht="26.25" customHeight="1">
      <c r="A93" s="137" t="s">
        <v>449</v>
      </c>
      <c r="B93" s="136">
        <v>332</v>
      </c>
      <c r="C93" s="136"/>
      <c r="D93" s="242"/>
      <c r="E93" s="242"/>
    </row>
    <row r="94" spans="1:6" ht="26.25" customHeight="1">
      <c r="A94" s="137" t="s">
        <v>450</v>
      </c>
      <c r="B94" s="136">
        <v>333</v>
      </c>
      <c r="C94" s="136" t="s">
        <v>26</v>
      </c>
      <c r="D94" s="242"/>
      <c r="E94" s="242"/>
    </row>
    <row r="95" spans="1:6" ht="26.25" customHeight="1">
      <c r="A95" s="137" t="s">
        <v>451</v>
      </c>
      <c r="B95" s="136">
        <v>334</v>
      </c>
      <c r="C95" s="136"/>
      <c r="D95" s="242"/>
      <c r="E95" s="242"/>
    </row>
    <row r="96" spans="1:6" ht="26.25" customHeight="1">
      <c r="A96" s="137" t="s">
        <v>452</v>
      </c>
      <c r="B96" s="136">
        <v>335</v>
      </c>
      <c r="C96" s="136"/>
      <c r="D96" s="242"/>
      <c r="E96" s="242"/>
    </row>
    <row r="97" spans="1:5" ht="26.25" customHeight="1">
      <c r="A97" s="137" t="s">
        <v>454</v>
      </c>
      <c r="B97" s="136">
        <v>336</v>
      </c>
      <c r="C97" s="136"/>
      <c r="D97" s="242">
        <v>76047240</v>
      </c>
      <c r="E97" s="242">
        <v>76047240</v>
      </c>
    </row>
    <row r="98" spans="1:5" ht="26.25" customHeight="1">
      <c r="A98" s="137" t="s">
        <v>455</v>
      </c>
      <c r="B98" s="136">
        <v>337</v>
      </c>
      <c r="C98" s="136"/>
      <c r="D98" s="242">
        <v>1400000000</v>
      </c>
      <c r="E98" s="242">
        <v>1400000000</v>
      </c>
    </row>
    <row r="99" spans="1:5" ht="26.25" customHeight="1">
      <c r="A99" s="137" t="s">
        <v>456</v>
      </c>
      <c r="B99" s="136">
        <v>338</v>
      </c>
      <c r="C99" s="136" t="s">
        <v>27</v>
      </c>
      <c r="D99" s="242">
        <v>31447339224</v>
      </c>
      <c r="E99" s="242">
        <v>30038239224</v>
      </c>
    </row>
    <row r="100" spans="1:5" ht="26.25" customHeight="1">
      <c r="A100" s="137" t="s">
        <v>457</v>
      </c>
      <c r="B100" s="136">
        <v>339</v>
      </c>
      <c r="C100" s="136"/>
      <c r="D100" s="242"/>
      <c r="E100" s="242"/>
    </row>
    <row r="101" spans="1:5" ht="26.25" customHeight="1">
      <c r="A101" s="137" t="s">
        <v>453</v>
      </c>
      <c r="B101" s="136">
        <v>340</v>
      </c>
      <c r="C101" s="136"/>
      <c r="D101" s="242"/>
      <c r="E101" s="242"/>
    </row>
    <row r="102" spans="1:5" ht="26.25" customHeight="1">
      <c r="A102" s="137" t="s">
        <v>458</v>
      </c>
      <c r="B102" s="136">
        <v>341</v>
      </c>
      <c r="C102" s="136" t="s">
        <v>22</v>
      </c>
      <c r="D102" s="242"/>
      <c r="E102" s="242"/>
    </row>
    <row r="103" spans="1:5" ht="26.25" customHeight="1">
      <c r="A103" s="137" t="s">
        <v>459</v>
      </c>
      <c r="B103" s="136">
        <v>342</v>
      </c>
      <c r="C103" s="136"/>
      <c r="D103" s="242"/>
      <c r="E103" s="242"/>
    </row>
    <row r="104" spans="1:5" ht="26.25" customHeight="1">
      <c r="A104" s="137" t="s">
        <v>460</v>
      </c>
      <c r="B104" s="136">
        <v>343</v>
      </c>
      <c r="C104" s="136"/>
      <c r="D104" s="242"/>
      <c r="E104" s="242"/>
    </row>
    <row r="105" spans="1:5" ht="26.25" customHeight="1">
      <c r="A105" s="132" t="s">
        <v>197</v>
      </c>
      <c r="B105" s="132">
        <v>400</v>
      </c>
      <c r="C105" s="132"/>
      <c r="D105" s="248">
        <f>D106</f>
        <v>135190936964</v>
      </c>
      <c r="E105" s="248">
        <f>E106</f>
        <v>132059092040</v>
      </c>
    </row>
    <row r="106" spans="1:5" ht="26.25" customHeight="1">
      <c r="A106" s="240" t="s">
        <v>198</v>
      </c>
      <c r="B106" s="240">
        <v>410</v>
      </c>
      <c r="C106" s="244" t="s">
        <v>28</v>
      </c>
      <c r="D106" s="248">
        <f>SUM(D107:D118)</f>
        <v>135190936964</v>
      </c>
      <c r="E106" s="248">
        <f>SUM(E107:E121)</f>
        <v>132059092040</v>
      </c>
    </row>
    <row r="107" spans="1:5" ht="26.25" customHeight="1">
      <c r="A107" s="137" t="s">
        <v>199</v>
      </c>
      <c r="B107" s="136">
        <v>411</v>
      </c>
      <c r="C107" s="136"/>
      <c r="D107" s="242">
        <v>70150000000</v>
      </c>
      <c r="E107" s="242">
        <v>70150000000</v>
      </c>
    </row>
    <row r="108" spans="1:5" ht="26.25" customHeight="1">
      <c r="A108" s="137" t="s">
        <v>200</v>
      </c>
      <c r="B108" s="136">
        <v>412</v>
      </c>
      <c r="C108" s="136"/>
      <c r="D108" s="242">
        <v>14925000000</v>
      </c>
      <c r="E108" s="242">
        <v>14925000000</v>
      </c>
    </row>
    <row r="109" spans="1:5" ht="26.25" hidden="1" customHeight="1">
      <c r="A109" s="137" t="s">
        <v>461</v>
      </c>
      <c r="B109" s="136">
        <v>413</v>
      </c>
      <c r="C109" s="136"/>
      <c r="D109" s="242"/>
      <c r="E109" s="242"/>
    </row>
    <row r="110" spans="1:5" ht="26.25" hidden="1" customHeight="1">
      <c r="A110" s="137" t="s">
        <v>462</v>
      </c>
      <c r="B110" s="136">
        <v>414</v>
      </c>
      <c r="C110" s="136"/>
      <c r="D110" s="242"/>
      <c r="E110" s="242"/>
    </row>
    <row r="111" spans="1:5" ht="26.25" hidden="1" customHeight="1">
      <c r="A111" s="137" t="s">
        <v>463</v>
      </c>
      <c r="B111" s="136">
        <v>415</v>
      </c>
      <c r="C111" s="136"/>
      <c r="D111" s="242"/>
      <c r="E111" s="242"/>
    </row>
    <row r="112" spans="1:5" ht="26.25" hidden="1" customHeight="1">
      <c r="A112" s="137" t="s">
        <v>464</v>
      </c>
      <c r="B112" s="136">
        <v>416</v>
      </c>
      <c r="C112" s="136"/>
      <c r="D112" s="242"/>
      <c r="E112" s="242"/>
    </row>
    <row r="113" spans="1:6" ht="26.25" hidden="1" customHeight="1">
      <c r="A113" s="137" t="s">
        <v>465</v>
      </c>
      <c r="B113" s="136">
        <v>417</v>
      </c>
      <c r="C113" s="136"/>
      <c r="D113" s="242"/>
      <c r="E113" s="242"/>
    </row>
    <row r="114" spans="1:6" ht="26.25" customHeight="1">
      <c r="A114" s="137" t="s">
        <v>466</v>
      </c>
      <c r="B114" s="136">
        <v>418</v>
      </c>
      <c r="C114" s="136"/>
      <c r="D114" s="242">
        <f>26313220768+3159754271</f>
        <v>29472975039</v>
      </c>
      <c r="E114" s="242">
        <v>26313220768</v>
      </c>
    </row>
    <row r="115" spans="1:6" ht="26.25" customHeight="1">
      <c r="A115" s="137" t="s">
        <v>745</v>
      </c>
      <c r="B115" s="136">
        <v>419</v>
      </c>
      <c r="C115" s="136"/>
      <c r="D115" s="242"/>
      <c r="E115" s="242">
        <v>3159754271</v>
      </c>
    </row>
    <row r="116" spans="1:6" ht="26.25" customHeight="1">
      <c r="A116" s="137" t="s">
        <v>746</v>
      </c>
      <c r="B116" s="136">
        <v>419</v>
      </c>
      <c r="C116" s="136"/>
      <c r="D116" s="242"/>
      <c r="E116" s="242"/>
    </row>
    <row r="117" spans="1:6" ht="26.25" customHeight="1">
      <c r="A117" s="246" t="s">
        <v>472</v>
      </c>
      <c r="B117" s="136">
        <v>420</v>
      </c>
      <c r="C117" s="136"/>
      <c r="D117" s="242">
        <f>428380000+1592441827</f>
        <v>2020821827</v>
      </c>
      <c r="E117" s="242">
        <f>428380000+1592441827</f>
        <v>2020821827</v>
      </c>
    </row>
    <row r="118" spans="1:6" ht="26.25" customHeight="1">
      <c r="A118" s="246" t="s">
        <v>473</v>
      </c>
      <c r="B118" s="136">
        <v>421</v>
      </c>
      <c r="C118" s="136"/>
      <c r="D118" s="242">
        <f>D119+D120</f>
        <v>18622140098</v>
      </c>
      <c r="E118" s="242">
        <v>15490295174</v>
      </c>
    </row>
    <row r="119" spans="1:6" ht="26.25" customHeight="1">
      <c r="A119" s="246" t="s">
        <v>467</v>
      </c>
      <c r="B119" s="136" t="s">
        <v>475</v>
      </c>
      <c r="C119" s="136"/>
      <c r="D119" s="242">
        <v>15490295174</v>
      </c>
      <c r="E119" s="242"/>
    </row>
    <row r="120" spans="1:6" ht="26.25" customHeight="1">
      <c r="A120" s="246" t="s">
        <v>468</v>
      </c>
      <c r="B120" s="136" t="s">
        <v>476</v>
      </c>
      <c r="C120" s="136"/>
      <c r="D120" s="242">
        <v>3131844924</v>
      </c>
      <c r="E120" s="242"/>
    </row>
    <row r="121" spans="1:6" ht="26.25" customHeight="1">
      <c r="A121" s="246" t="s">
        <v>474</v>
      </c>
      <c r="B121" s="136">
        <v>422</v>
      </c>
      <c r="C121" s="136"/>
      <c r="D121" s="242"/>
      <c r="E121" s="242"/>
      <c r="F121" s="84"/>
    </row>
    <row r="122" spans="1:6" ht="26.25" hidden="1" customHeight="1">
      <c r="A122" s="119" t="s">
        <v>469</v>
      </c>
      <c r="B122" s="229">
        <v>430</v>
      </c>
      <c r="C122" s="229"/>
      <c r="D122" s="230"/>
      <c r="E122" s="230"/>
      <c r="F122" s="84"/>
    </row>
    <row r="123" spans="1:6" ht="26.25" hidden="1" customHeight="1">
      <c r="A123" s="231" t="s">
        <v>470</v>
      </c>
      <c r="B123" s="232">
        <v>431</v>
      </c>
      <c r="C123" s="232"/>
      <c r="D123" s="233"/>
      <c r="E123" s="233"/>
      <c r="F123" s="84"/>
    </row>
    <row r="124" spans="1:6" ht="26.25" hidden="1" customHeight="1">
      <c r="A124" s="231" t="s">
        <v>471</v>
      </c>
      <c r="B124" s="232">
        <v>432</v>
      </c>
      <c r="C124" s="232"/>
      <c r="D124" s="233"/>
      <c r="E124" s="233"/>
      <c r="F124" s="84"/>
    </row>
    <row r="125" spans="1:6" ht="28.5" customHeight="1">
      <c r="A125" s="120" t="s">
        <v>201</v>
      </c>
      <c r="B125" s="120">
        <v>440</v>
      </c>
      <c r="C125" s="120"/>
      <c r="D125" s="121">
        <f>D105+D75</f>
        <v>627353076463</v>
      </c>
      <c r="E125" s="121">
        <f>E105+E75</f>
        <v>667854764637</v>
      </c>
      <c r="F125" s="29"/>
    </row>
    <row r="126" spans="1:6" ht="14.25" customHeight="1">
      <c r="A126" s="32"/>
      <c r="B126" s="122"/>
      <c r="C126" s="122"/>
      <c r="D126" s="123"/>
      <c r="E126" s="122"/>
    </row>
    <row r="127" spans="1:6" ht="18.75">
      <c r="A127" s="124"/>
      <c r="B127" s="124"/>
      <c r="C127" s="125"/>
      <c r="D127" s="125" t="s">
        <v>728</v>
      </c>
      <c r="E127" s="106"/>
    </row>
    <row r="128" spans="1:6" s="34" customFormat="1" ht="21.75" customHeight="1">
      <c r="A128" s="167" t="s">
        <v>402</v>
      </c>
      <c r="B128" s="166"/>
      <c r="C128" s="166"/>
      <c r="D128" s="168" t="s">
        <v>401</v>
      </c>
      <c r="E128" s="166"/>
    </row>
    <row r="129" spans="1:5" ht="12.75" customHeight="1">
      <c r="A129" s="106"/>
      <c r="B129" s="106"/>
      <c r="C129" s="106"/>
      <c r="D129" s="106"/>
      <c r="E129" s="106"/>
    </row>
    <row r="130" spans="1:5" ht="12.75" customHeight="1">
      <c r="A130" s="106"/>
      <c r="B130" s="106"/>
      <c r="C130" s="106" t="s">
        <v>29</v>
      </c>
      <c r="D130" s="106"/>
      <c r="E130" s="126"/>
    </row>
    <row r="131" spans="1:5" ht="15.75" customHeight="1">
      <c r="A131" s="106"/>
      <c r="B131" s="106"/>
      <c r="C131" s="106"/>
      <c r="D131" s="126"/>
      <c r="E131" s="126"/>
    </row>
    <row r="132" spans="1:5" ht="12.75" customHeight="1">
      <c r="A132" s="106"/>
      <c r="B132" s="106"/>
      <c r="C132" s="106"/>
      <c r="D132" s="126"/>
      <c r="E132" s="106"/>
    </row>
    <row r="133" spans="1:5" ht="12.75" customHeight="1">
      <c r="A133" s="106"/>
      <c r="B133" s="106"/>
      <c r="C133" s="106"/>
      <c r="D133" s="106"/>
      <c r="E133" s="106"/>
    </row>
    <row r="134" spans="1:5" ht="21.75" customHeight="1">
      <c r="A134" s="157" t="s">
        <v>406</v>
      </c>
      <c r="B134" s="158"/>
      <c r="C134" s="146"/>
      <c r="D134" s="128"/>
      <c r="E134" s="129"/>
    </row>
    <row r="135" spans="1:5">
      <c r="A135" s="122"/>
      <c r="B135" s="122"/>
      <c r="C135" s="122"/>
      <c r="D135" s="29"/>
    </row>
    <row r="138" spans="1:5">
      <c r="D138" s="29">
        <f>D125-D73</f>
        <v>0</v>
      </c>
    </row>
  </sheetData>
  <mergeCells count="4">
    <mergeCell ref="A5:E5"/>
    <mergeCell ref="A4:E4"/>
    <mergeCell ref="B2:E2"/>
    <mergeCell ref="B3:E3"/>
  </mergeCells>
  <phoneticPr fontId="26" type="noConversion"/>
  <pageMargins left="0.72" right="0.25" top="0.34" bottom="0.7" header="0" footer="0.2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34"/>
  <sheetViews>
    <sheetView topLeftCell="A13" workbookViewId="0">
      <selection activeCell="E23" sqref="E23"/>
    </sheetView>
  </sheetViews>
  <sheetFormatPr defaultRowHeight="15"/>
  <cols>
    <col min="1" max="1" width="5.625" customWidth="1"/>
    <col min="2" max="2" width="38.875" customWidth="1"/>
    <col min="3" max="6" width="19.25" customWidth="1"/>
    <col min="7" max="8" width="17.75" hidden="1" customWidth="1"/>
    <col min="9" max="9" width="23" customWidth="1"/>
  </cols>
  <sheetData>
    <row r="1" spans="1:9" ht="22.5" customHeight="1">
      <c r="A1" s="141" t="s">
        <v>227</v>
      </c>
      <c r="B1" s="106"/>
      <c r="D1" s="272" t="s">
        <v>229</v>
      </c>
      <c r="E1" s="272"/>
      <c r="F1" s="143"/>
      <c r="I1" s="228"/>
    </row>
    <row r="2" spans="1:9" ht="20.25" customHeight="1">
      <c r="A2" s="142" t="s">
        <v>228</v>
      </c>
      <c r="B2" s="110"/>
      <c r="C2" s="23"/>
      <c r="D2" s="144" t="s">
        <v>477</v>
      </c>
      <c r="E2" s="124"/>
      <c r="F2" s="143"/>
    </row>
    <row r="3" spans="1:9" ht="17.25" customHeight="1">
      <c r="A3" s="30"/>
      <c r="B3" s="31"/>
      <c r="C3" s="31"/>
      <c r="D3" s="145" t="s">
        <v>480</v>
      </c>
      <c r="E3" s="124"/>
      <c r="F3" s="143"/>
    </row>
    <row r="4" spans="1:9" ht="26.25" customHeight="1">
      <c r="A4" s="273" t="s">
        <v>230</v>
      </c>
      <c r="B4" s="273"/>
      <c r="C4" s="273"/>
      <c r="D4" s="273"/>
      <c r="E4" s="273"/>
      <c r="F4" s="273"/>
    </row>
    <row r="5" spans="1:9" ht="18.75" customHeight="1">
      <c r="A5" s="265" t="s">
        <v>729</v>
      </c>
      <c r="B5" s="265"/>
      <c r="C5" s="265"/>
      <c r="D5" s="265"/>
      <c r="E5" s="265"/>
      <c r="F5" s="265"/>
    </row>
    <row r="6" spans="1:9" ht="19.5" customHeight="1">
      <c r="A6" s="106"/>
      <c r="B6" s="147"/>
      <c r="C6" s="147"/>
      <c r="D6" s="147"/>
      <c r="E6" s="148" t="s">
        <v>231</v>
      </c>
      <c r="F6" s="106"/>
    </row>
    <row r="7" spans="1:9" ht="16.5" customHeight="1">
      <c r="A7" s="270" t="s">
        <v>131</v>
      </c>
      <c r="B7" s="270" t="s">
        <v>223</v>
      </c>
      <c r="C7" s="274" t="s">
        <v>744</v>
      </c>
      <c r="D7" s="275"/>
      <c r="E7" s="274" t="s">
        <v>224</v>
      </c>
      <c r="F7" s="275"/>
    </row>
    <row r="8" spans="1:9" ht="16.5" customHeight="1">
      <c r="A8" s="271"/>
      <c r="B8" s="271"/>
      <c r="C8" s="176" t="s">
        <v>225</v>
      </c>
      <c r="D8" s="175" t="s">
        <v>226</v>
      </c>
      <c r="E8" s="139" t="s">
        <v>225</v>
      </c>
      <c r="F8" s="140" t="s">
        <v>226</v>
      </c>
    </row>
    <row r="9" spans="1:9" ht="16.5" customHeight="1">
      <c r="A9" s="130">
        <v>1</v>
      </c>
      <c r="B9" s="131" t="s">
        <v>205</v>
      </c>
      <c r="C9" s="38">
        <v>176442191180</v>
      </c>
      <c r="D9" s="38">
        <f>13271158540+158413540243</f>
        <v>171684698783</v>
      </c>
      <c r="E9" s="38">
        <f>C9</f>
        <v>176442191180</v>
      </c>
      <c r="F9" s="38">
        <f>13271158540+158413540243</f>
        <v>171684698783</v>
      </c>
      <c r="G9" s="38">
        <v>209801367664</v>
      </c>
      <c r="H9" s="5">
        <f>E9-G9</f>
        <v>-33359176484</v>
      </c>
      <c r="I9" s="5"/>
    </row>
    <row r="10" spans="1:9" ht="16.5" customHeight="1">
      <c r="A10" s="132">
        <v>2</v>
      </c>
      <c r="B10" s="133" t="s">
        <v>206</v>
      </c>
      <c r="C10" s="177"/>
      <c r="D10" s="177"/>
      <c r="E10" s="177"/>
      <c r="F10" s="177"/>
      <c r="G10" s="39"/>
      <c r="H10" s="5">
        <f t="shared" ref="H10:H25" si="0">E10-G10</f>
        <v>0</v>
      </c>
    </row>
    <row r="11" spans="1:9" ht="24.75" customHeight="1">
      <c r="A11" s="134">
        <v>3</v>
      </c>
      <c r="B11" s="183" t="s">
        <v>407</v>
      </c>
      <c r="C11" s="68">
        <f>C9</f>
        <v>176442191180</v>
      </c>
      <c r="D11" s="68">
        <f>D9</f>
        <v>171684698783</v>
      </c>
      <c r="E11" s="68">
        <f>C11</f>
        <v>176442191180</v>
      </c>
      <c r="F11" s="68">
        <f>F9</f>
        <v>171684698783</v>
      </c>
      <c r="G11" s="7">
        <f>G9</f>
        <v>209801367664</v>
      </c>
      <c r="H11" s="5">
        <f t="shared" si="0"/>
        <v>-33359176484</v>
      </c>
    </row>
    <row r="12" spans="1:9" ht="16.5" customHeight="1">
      <c r="A12" s="132">
        <v>4</v>
      </c>
      <c r="B12" s="133" t="s">
        <v>207</v>
      </c>
      <c r="C12" s="68">
        <v>158198517174</v>
      </c>
      <c r="D12" s="68">
        <v>154144715529</v>
      </c>
      <c r="E12" s="68">
        <f>C12</f>
        <v>158198517174</v>
      </c>
      <c r="F12" s="68">
        <v>154144715529</v>
      </c>
      <c r="G12" s="7">
        <v>174673401395</v>
      </c>
      <c r="H12" s="5">
        <f t="shared" si="0"/>
        <v>-16474884221</v>
      </c>
    </row>
    <row r="13" spans="1:9" ht="16.5" customHeight="1">
      <c r="A13" s="134">
        <v>5</v>
      </c>
      <c r="B13" s="135" t="s">
        <v>208</v>
      </c>
      <c r="C13" s="68">
        <f>C11-C12</f>
        <v>18243674006</v>
      </c>
      <c r="D13" s="68">
        <f>D11-D12</f>
        <v>17539983254</v>
      </c>
      <c r="E13" s="68">
        <f>E11-E12</f>
        <v>18243674006</v>
      </c>
      <c r="F13" s="68">
        <f>F11-F12</f>
        <v>17539983254</v>
      </c>
      <c r="G13" s="7">
        <f>G11-G12</f>
        <v>35127966269</v>
      </c>
      <c r="H13" s="5">
        <f t="shared" si="0"/>
        <v>-16884292263</v>
      </c>
    </row>
    <row r="14" spans="1:9" ht="16.5" customHeight="1">
      <c r="A14" s="132">
        <v>6</v>
      </c>
      <c r="B14" s="133" t="s">
        <v>209</v>
      </c>
      <c r="C14" s="68">
        <v>786565807</v>
      </c>
      <c r="D14" s="68">
        <v>45460321</v>
      </c>
      <c r="E14" s="68">
        <f>C14</f>
        <v>786565807</v>
      </c>
      <c r="F14" s="68">
        <v>45460321</v>
      </c>
      <c r="G14" s="7">
        <v>1968221737</v>
      </c>
      <c r="H14" s="5">
        <f t="shared" si="0"/>
        <v>-1181655930</v>
      </c>
    </row>
    <row r="15" spans="1:9" ht="16.5" customHeight="1">
      <c r="A15" s="132">
        <v>7</v>
      </c>
      <c r="B15" s="133" t="s">
        <v>210</v>
      </c>
      <c r="C15" s="68">
        <v>6384784531</v>
      </c>
      <c r="D15" s="68">
        <v>8397324486</v>
      </c>
      <c r="E15" s="68">
        <f>C15</f>
        <v>6384784531</v>
      </c>
      <c r="F15" s="68">
        <v>8397324486</v>
      </c>
      <c r="G15" s="7">
        <v>16563384883</v>
      </c>
      <c r="H15" s="5">
        <f t="shared" si="0"/>
        <v>-10178600352</v>
      </c>
    </row>
    <row r="16" spans="1:9" ht="16.5" customHeight="1">
      <c r="A16" s="132"/>
      <c r="B16" s="149" t="s">
        <v>211</v>
      </c>
      <c r="C16" s="179">
        <f>6384784531-72192599</f>
        <v>6312591932</v>
      </c>
      <c r="D16" s="179">
        <v>8113956550</v>
      </c>
      <c r="E16" s="179">
        <f>C16</f>
        <v>6312591932</v>
      </c>
      <c r="F16" s="179">
        <v>8113956550</v>
      </c>
      <c r="G16" s="7"/>
      <c r="H16" s="5"/>
      <c r="I16" s="258">
        <f>E15-E16</f>
        <v>72192599</v>
      </c>
    </row>
    <row r="17" spans="1:9" ht="16.5" customHeight="1">
      <c r="A17" s="132">
        <v>8</v>
      </c>
      <c r="B17" s="133" t="s">
        <v>212</v>
      </c>
      <c r="C17" s="68">
        <v>124092000</v>
      </c>
      <c r="D17" s="68">
        <v>145386000</v>
      </c>
      <c r="E17" s="68">
        <f>C17</f>
        <v>124092000</v>
      </c>
      <c r="F17" s="68">
        <v>145386000</v>
      </c>
      <c r="G17" s="7">
        <v>316742437</v>
      </c>
      <c r="H17" s="5">
        <f t="shared" si="0"/>
        <v>-192650437</v>
      </c>
    </row>
    <row r="18" spans="1:9" ht="16.5" customHeight="1">
      <c r="A18" s="132">
        <v>9</v>
      </c>
      <c r="B18" s="133" t="s">
        <v>213</v>
      </c>
      <c r="C18" s="68">
        <v>8531457253</v>
      </c>
      <c r="D18" s="68">
        <v>5573904515</v>
      </c>
      <c r="E18" s="68">
        <f>C18</f>
        <v>8531457253</v>
      </c>
      <c r="F18" s="68">
        <v>5573904515</v>
      </c>
      <c r="G18" s="7">
        <v>11118188613</v>
      </c>
      <c r="H18" s="5">
        <f t="shared" si="0"/>
        <v>-2586731360</v>
      </c>
    </row>
    <row r="19" spans="1:9" ht="16.5" customHeight="1">
      <c r="A19" s="134">
        <v>10</v>
      </c>
      <c r="B19" s="133" t="s">
        <v>214</v>
      </c>
      <c r="C19" s="68">
        <f>C13+C14-C15-C17-C18</f>
        <v>3989906029</v>
      </c>
      <c r="D19" s="68">
        <f>D13+D14-D15-D17-D18</f>
        <v>3468828574</v>
      </c>
      <c r="E19" s="68">
        <f>E13+E14-E15-E17-E18</f>
        <v>3989906029</v>
      </c>
      <c r="F19" s="68">
        <f>F13+F14-F15-F17-F18</f>
        <v>3468828574</v>
      </c>
      <c r="G19" s="7">
        <f>G13+G14-G15-G17-G18</f>
        <v>9097872073</v>
      </c>
      <c r="H19" s="5">
        <f t="shared" si="0"/>
        <v>-5107966044</v>
      </c>
    </row>
    <row r="20" spans="1:9" ht="16.5" customHeight="1">
      <c r="A20" s="136">
        <v>11</v>
      </c>
      <c r="B20" s="137" t="s">
        <v>215</v>
      </c>
      <c r="C20" s="68">
        <v>122121881</v>
      </c>
      <c r="D20" s="68">
        <v>426391700</v>
      </c>
      <c r="E20" s="68">
        <f>C20</f>
        <v>122121881</v>
      </c>
      <c r="F20" s="68">
        <v>426391700</v>
      </c>
      <c r="G20" s="7">
        <v>546018144</v>
      </c>
      <c r="H20" s="5">
        <f t="shared" si="0"/>
        <v>-423896263</v>
      </c>
    </row>
    <row r="21" spans="1:9" ht="16.5" customHeight="1">
      <c r="A21" s="136">
        <v>12</v>
      </c>
      <c r="B21" s="137" t="s">
        <v>216</v>
      </c>
      <c r="C21" s="68">
        <v>96842110</v>
      </c>
      <c r="D21" s="68">
        <v>2852068</v>
      </c>
      <c r="E21" s="68">
        <f>C21</f>
        <v>96842110</v>
      </c>
      <c r="F21" s="68">
        <v>2852068</v>
      </c>
      <c r="G21" s="7">
        <v>14760846</v>
      </c>
      <c r="H21" s="5">
        <f t="shared" si="0"/>
        <v>82081264</v>
      </c>
    </row>
    <row r="22" spans="1:9" ht="16.5" customHeight="1">
      <c r="A22" s="132">
        <v>13</v>
      </c>
      <c r="B22" s="133" t="s">
        <v>217</v>
      </c>
      <c r="C22" s="68">
        <f>C20-C21</f>
        <v>25279771</v>
      </c>
      <c r="D22" s="68">
        <f>D20-D21</f>
        <v>423539632</v>
      </c>
      <c r="E22" s="68">
        <f>E20-E21</f>
        <v>25279771</v>
      </c>
      <c r="F22" s="68">
        <f>F20-F21</f>
        <v>423539632</v>
      </c>
      <c r="G22" s="7">
        <f>G20-G21</f>
        <v>531257298</v>
      </c>
      <c r="H22" s="5">
        <f t="shared" si="0"/>
        <v>-505977527</v>
      </c>
    </row>
    <row r="23" spans="1:9" ht="16.5" customHeight="1">
      <c r="A23" s="134">
        <v>14</v>
      </c>
      <c r="B23" s="135" t="s">
        <v>218</v>
      </c>
      <c r="C23" s="68">
        <f>C19+C22</f>
        <v>4015185800</v>
      </c>
      <c r="D23" s="68">
        <f>D19+D22</f>
        <v>3892368206</v>
      </c>
      <c r="E23" s="68">
        <f>E19+E22</f>
        <v>4015185800</v>
      </c>
      <c r="F23" s="68">
        <f>F19+F22</f>
        <v>3892368206</v>
      </c>
      <c r="G23" s="7">
        <f>G19+G22</f>
        <v>9629129371</v>
      </c>
      <c r="H23" s="5">
        <f t="shared" si="0"/>
        <v>-5613943571</v>
      </c>
    </row>
    <row r="24" spans="1:9" ht="16.5" customHeight="1">
      <c r="A24" s="132">
        <v>15</v>
      </c>
      <c r="B24" s="133" t="s">
        <v>219</v>
      </c>
      <c r="C24" s="68">
        <v>883340876</v>
      </c>
      <c r="D24" s="68">
        <v>856321005</v>
      </c>
      <c r="E24" s="68">
        <f>C24</f>
        <v>883340876</v>
      </c>
      <c r="F24" s="68">
        <v>856321005</v>
      </c>
      <c r="G24" s="7">
        <v>1998473593</v>
      </c>
      <c r="H24" s="5">
        <f t="shared" si="0"/>
        <v>-1115132717</v>
      </c>
    </row>
    <row r="25" spans="1:9" ht="16.5" customHeight="1">
      <c r="A25" s="134">
        <v>16</v>
      </c>
      <c r="B25" s="135" t="s">
        <v>220</v>
      </c>
      <c r="C25" s="68">
        <f>C23-C24</f>
        <v>3131844924</v>
      </c>
      <c r="D25" s="68">
        <f>D23-D24</f>
        <v>3036047201</v>
      </c>
      <c r="E25" s="68">
        <f>E23-E24</f>
        <v>3131844924</v>
      </c>
      <c r="F25" s="68">
        <f>F23-F24</f>
        <v>3036047201</v>
      </c>
      <c r="G25" s="7">
        <f>G23-G24</f>
        <v>7630655778</v>
      </c>
      <c r="H25" s="5">
        <f t="shared" si="0"/>
        <v>-4498810854</v>
      </c>
    </row>
    <row r="26" spans="1:9" ht="16.5" customHeight="1">
      <c r="A26" s="134">
        <v>17</v>
      </c>
      <c r="B26" s="135" t="s">
        <v>221</v>
      </c>
      <c r="C26" s="178">
        <f>C25/7015000</f>
        <v>446.44973970064149</v>
      </c>
      <c r="D26" s="178">
        <f>D25/7015000</f>
        <v>432.79361382751244</v>
      </c>
      <c r="E26" s="178">
        <f>E25/7015000</f>
        <v>446.44973970064149</v>
      </c>
      <c r="F26" s="178">
        <f>F25/7015000</f>
        <v>432.79361382751244</v>
      </c>
    </row>
    <row r="27" spans="1:9" ht="16.5" customHeight="1">
      <c r="A27" s="120">
        <v>18</v>
      </c>
      <c r="B27" s="138" t="s">
        <v>222</v>
      </c>
      <c r="C27" s="67"/>
      <c r="D27" s="67"/>
      <c r="E27" s="67"/>
      <c r="F27" s="67"/>
      <c r="I27" s="227"/>
    </row>
    <row r="28" spans="1:9" ht="21" customHeight="1">
      <c r="B28" s="1"/>
      <c r="C28" s="33"/>
      <c r="D28" s="113" t="s">
        <v>730</v>
      </c>
      <c r="I28" s="224"/>
    </row>
    <row r="29" spans="1:9" s="34" customFormat="1" ht="19.5" customHeight="1">
      <c r="A29" s="269" t="s">
        <v>232</v>
      </c>
      <c r="B29" s="269"/>
      <c r="C29" s="269" t="s">
        <v>233</v>
      </c>
      <c r="D29" s="269"/>
      <c r="E29" s="269" t="s">
        <v>234</v>
      </c>
      <c r="F29" s="269"/>
      <c r="I29" s="226"/>
    </row>
    <row r="30" spans="1:9" ht="17.25" customHeight="1">
      <c r="B30" s="106"/>
      <c r="C30" s="106"/>
      <c r="D30" s="106" t="s">
        <v>29</v>
      </c>
      <c r="E30" s="106"/>
      <c r="F30" s="126"/>
      <c r="I30" s="223"/>
    </row>
    <row r="31" spans="1:9" ht="17.25" customHeight="1">
      <c r="B31" s="106"/>
      <c r="C31" s="106"/>
      <c r="D31" s="174"/>
      <c r="E31" s="106"/>
      <c r="F31" s="184"/>
    </row>
    <row r="32" spans="1:9" ht="17.25" customHeight="1">
      <c r="B32" s="106"/>
      <c r="C32" s="106"/>
      <c r="D32" s="106"/>
      <c r="E32" s="106"/>
      <c r="F32" s="106"/>
    </row>
    <row r="33" spans="1:6" ht="15.75">
      <c r="A33" s="269" t="s">
        <v>235</v>
      </c>
      <c r="B33" s="269"/>
      <c r="C33" s="269" t="s">
        <v>236</v>
      </c>
      <c r="D33" s="269"/>
      <c r="E33" s="106"/>
      <c r="F33" s="106"/>
    </row>
    <row r="34" spans="1:6">
      <c r="C34" s="35"/>
    </row>
  </sheetData>
  <mergeCells count="12">
    <mergeCell ref="A33:B33"/>
    <mergeCell ref="C33:D33"/>
    <mergeCell ref="A7:A8"/>
    <mergeCell ref="B7:B8"/>
    <mergeCell ref="D1:E1"/>
    <mergeCell ref="A4:F4"/>
    <mergeCell ref="A5:F5"/>
    <mergeCell ref="E29:F29"/>
    <mergeCell ref="C29:D29"/>
    <mergeCell ref="A29:B29"/>
    <mergeCell ref="C7:D7"/>
    <mergeCell ref="E7:F7"/>
  </mergeCells>
  <phoneticPr fontId="26" type="noConversion"/>
  <pageMargins left="0.61" right="0.5" top="0.23" bottom="0.23" header="0"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zoomScale="90" zoomScaleNormal="90" workbookViewId="0">
      <selection activeCell="A6" sqref="A6:E6"/>
    </sheetView>
  </sheetViews>
  <sheetFormatPr defaultRowHeight="15"/>
  <cols>
    <col min="1" max="1" width="44" customWidth="1"/>
    <col min="2" max="2" width="6" customWidth="1"/>
    <col min="3" max="3" width="6.375" customWidth="1"/>
    <col min="4" max="4" width="17.375" customWidth="1"/>
    <col min="5" max="5" width="16.625" customWidth="1"/>
    <col min="6" max="6" width="16.625" hidden="1" customWidth="1"/>
    <col min="7" max="7" width="17" hidden="1" customWidth="1"/>
    <col min="8" max="8" width="0" hidden="1" customWidth="1"/>
    <col min="9" max="9" width="19.375" customWidth="1"/>
  </cols>
  <sheetData>
    <row r="1" spans="1:9" ht="24.75" customHeight="1">
      <c r="A1" s="105" t="s">
        <v>277</v>
      </c>
      <c r="B1" s="159"/>
      <c r="C1" s="159"/>
      <c r="D1" s="160" t="s">
        <v>278</v>
      </c>
      <c r="E1" s="160"/>
      <c r="F1" s="14" t="s">
        <v>72</v>
      </c>
      <c r="G1" s="6"/>
      <c r="H1" s="6"/>
      <c r="I1" s="66"/>
    </row>
    <row r="2" spans="1:9" ht="20.25" customHeight="1">
      <c r="A2" s="142" t="s">
        <v>279</v>
      </c>
      <c r="B2" s="267" t="s">
        <v>409</v>
      </c>
      <c r="C2" s="267"/>
      <c r="D2" s="267"/>
      <c r="E2" s="267"/>
      <c r="F2" s="15" t="s">
        <v>73</v>
      </c>
      <c r="G2" s="13" t="s">
        <v>30</v>
      </c>
      <c r="H2" s="13"/>
    </row>
    <row r="3" spans="1:9" ht="18.75">
      <c r="A3" s="159"/>
      <c r="B3" s="268" t="s">
        <v>479</v>
      </c>
      <c r="C3" s="268"/>
      <c r="D3" s="268"/>
      <c r="E3" s="268"/>
      <c r="F3" s="6"/>
      <c r="G3" s="13" t="s">
        <v>31</v>
      </c>
      <c r="H3" s="13"/>
    </row>
    <row r="4" spans="1:9" ht="31.5" customHeight="1">
      <c r="A4" s="273" t="s">
        <v>280</v>
      </c>
      <c r="B4" s="273"/>
      <c r="C4" s="273"/>
      <c r="D4" s="273"/>
      <c r="E4" s="273"/>
      <c r="F4" s="281" t="s">
        <v>1</v>
      </c>
      <c r="G4" s="281"/>
      <c r="H4" s="281"/>
      <c r="I4" s="228"/>
    </row>
    <row r="5" spans="1:9" ht="18.75">
      <c r="A5" s="265" t="s">
        <v>731</v>
      </c>
      <c r="B5" s="265"/>
      <c r="C5" s="265"/>
      <c r="D5" s="265"/>
      <c r="E5" s="265"/>
      <c r="F5" s="282" t="s">
        <v>133</v>
      </c>
      <c r="G5" s="282"/>
      <c r="H5" s="282"/>
    </row>
    <row r="6" spans="1:9" ht="19.5">
      <c r="A6" s="276" t="s">
        <v>281</v>
      </c>
      <c r="B6" s="276"/>
      <c r="C6" s="276"/>
      <c r="D6" s="276"/>
      <c r="E6" s="276"/>
      <c r="F6" s="283" t="s">
        <v>114</v>
      </c>
      <c r="G6" s="283"/>
      <c r="H6" s="283"/>
    </row>
    <row r="7" spans="1:9" ht="21.75" customHeight="1">
      <c r="A7" s="161"/>
      <c r="B7" s="161"/>
      <c r="C7" s="161"/>
      <c r="D7" s="162" t="s">
        <v>282</v>
      </c>
      <c r="E7" s="161"/>
      <c r="F7" s="9"/>
      <c r="G7" s="9"/>
      <c r="H7" s="9"/>
    </row>
    <row r="8" spans="1:9" ht="29.25" customHeight="1">
      <c r="A8" s="270" t="s">
        <v>274</v>
      </c>
      <c r="B8" s="270" t="s">
        <v>275</v>
      </c>
      <c r="C8" s="279" t="s">
        <v>155</v>
      </c>
      <c r="D8" s="277" t="s">
        <v>224</v>
      </c>
      <c r="E8" s="278"/>
      <c r="F8" s="284" t="s">
        <v>118</v>
      </c>
      <c r="G8" s="284" t="s">
        <v>2</v>
      </c>
      <c r="H8" s="284" t="s">
        <v>6</v>
      </c>
    </row>
    <row r="9" spans="1:9" ht="29.25" customHeight="1">
      <c r="A9" s="271"/>
      <c r="B9" s="271"/>
      <c r="C9" s="280"/>
      <c r="D9" s="150" t="s">
        <v>225</v>
      </c>
      <c r="E9" s="150" t="s">
        <v>276</v>
      </c>
      <c r="F9" s="285"/>
      <c r="G9" s="285" t="s">
        <v>2</v>
      </c>
      <c r="H9" s="285" t="s">
        <v>107</v>
      </c>
    </row>
    <row r="10" spans="1:9" ht="27" customHeight="1">
      <c r="A10" s="155" t="s">
        <v>237</v>
      </c>
      <c r="B10" s="151"/>
      <c r="C10" s="151"/>
      <c r="D10" s="151"/>
      <c r="E10" s="151"/>
      <c r="F10" s="10" t="s">
        <v>93</v>
      </c>
      <c r="G10" s="40"/>
      <c r="H10" s="40"/>
    </row>
    <row r="11" spans="1:9" ht="27" customHeight="1">
      <c r="A11" s="185" t="s">
        <v>238</v>
      </c>
      <c r="B11" s="186" t="s">
        <v>74</v>
      </c>
      <c r="C11" s="187"/>
      <c r="D11" s="188">
        <v>187380849855</v>
      </c>
      <c r="E11" s="188">
        <v>226993094976</v>
      </c>
      <c r="F11" s="41" t="s">
        <v>86</v>
      </c>
      <c r="G11" s="42" t="s">
        <v>74</v>
      </c>
      <c r="H11" s="43"/>
      <c r="I11" s="35"/>
    </row>
    <row r="12" spans="1:9" ht="27" customHeight="1">
      <c r="A12" s="185" t="s">
        <v>239</v>
      </c>
      <c r="B12" s="186" t="s">
        <v>75</v>
      </c>
      <c r="C12" s="187"/>
      <c r="D12" s="189">
        <f>-105098271164+860630505</f>
        <v>-104237640659</v>
      </c>
      <c r="E12" s="189">
        <f>-130495800298+363535715</f>
        <v>-130132264583</v>
      </c>
      <c r="F12" s="41" t="s">
        <v>87</v>
      </c>
      <c r="G12" s="42" t="s">
        <v>75</v>
      </c>
      <c r="H12" s="43"/>
      <c r="I12" s="69"/>
    </row>
    <row r="13" spans="1:9" ht="27" customHeight="1">
      <c r="A13" s="185" t="s">
        <v>240</v>
      </c>
      <c r="B13" s="186" t="s">
        <v>76</v>
      </c>
      <c r="C13" s="187"/>
      <c r="D13" s="188">
        <v>-58552550619</v>
      </c>
      <c r="E13" s="188">
        <v>-58165300000</v>
      </c>
      <c r="F13" s="41" t="s">
        <v>88</v>
      </c>
      <c r="G13" s="42" t="s">
        <v>76</v>
      </c>
      <c r="H13" s="43"/>
      <c r="I13" s="69"/>
    </row>
    <row r="14" spans="1:9" ht="27" customHeight="1">
      <c r="A14" s="185" t="s">
        <v>241</v>
      </c>
      <c r="B14" s="186" t="s">
        <v>77</v>
      </c>
      <c r="C14" s="187"/>
      <c r="D14" s="189">
        <v>-6353211619</v>
      </c>
      <c r="E14" s="189">
        <v>-8116808618</v>
      </c>
      <c r="F14" s="41" t="s">
        <v>89</v>
      </c>
      <c r="G14" s="42" t="s">
        <v>77</v>
      </c>
      <c r="H14" s="43"/>
      <c r="I14" s="69"/>
    </row>
    <row r="15" spans="1:9" ht="27" customHeight="1">
      <c r="A15" s="185" t="s">
        <v>242</v>
      </c>
      <c r="B15" s="186" t="s">
        <v>78</v>
      </c>
      <c r="C15" s="187"/>
      <c r="D15" s="189">
        <v>-2020044793</v>
      </c>
      <c r="E15" s="189">
        <v>-1808798296</v>
      </c>
      <c r="F15" s="41" t="s">
        <v>90</v>
      </c>
      <c r="G15" s="42" t="s">
        <v>78</v>
      </c>
      <c r="H15" s="43"/>
      <c r="I15" s="35"/>
    </row>
    <row r="16" spans="1:9" ht="27" customHeight="1">
      <c r="A16" s="185" t="s">
        <v>243</v>
      </c>
      <c r="B16" s="186" t="s">
        <v>79</v>
      </c>
      <c r="C16" s="187"/>
      <c r="D16" s="189">
        <v>791570425</v>
      </c>
      <c r="E16" s="189">
        <v>867739468</v>
      </c>
      <c r="F16" s="41" t="s">
        <v>91</v>
      </c>
      <c r="G16" s="42" t="s">
        <v>79</v>
      </c>
      <c r="H16" s="43"/>
      <c r="I16" s="35"/>
    </row>
    <row r="17" spans="1:9" ht="27" customHeight="1">
      <c r="A17" s="185" t="s">
        <v>244</v>
      </c>
      <c r="B17" s="186" t="s">
        <v>80</v>
      </c>
      <c r="C17" s="187"/>
      <c r="D17" s="189">
        <v>-10827358936</v>
      </c>
      <c r="E17" s="189">
        <v>-15739128452</v>
      </c>
      <c r="F17" s="41" t="s">
        <v>92</v>
      </c>
      <c r="G17" s="42" t="s">
        <v>80</v>
      </c>
      <c r="H17" s="43"/>
      <c r="I17" s="81"/>
    </row>
    <row r="18" spans="1:9" ht="27" customHeight="1">
      <c r="A18" s="190" t="s">
        <v>245</v>
      </c>
      <c r="B18" s="191">
        <v>20</v>
      </c>
      <c r="C18" s="191"/>
      <c r="D18" s="192">
        <f>SUM(D11:D17)</f>
        <v>6181613654</v>
      </c>
      <c r="E18" s="192">
        <f>SUM(E11:E17)</f>
        <v>13898534495</v>
      </c>
      <c r="F18" s="16" t="s">
        <v>94</v>
      </c>
      <c r="G18" s="18">
        <v>20</v>
      </c>
      <c r="H18" s="18"/>
      <c r="I18" s="82"/>
    </row>
    <row r="19" spans="1:9" ht="27" customHeight="1">
      <c r="A19" s="193" t="s">
        <v>246</v>
      </c>
      <c r="B19" s="187"/>
      <c r="C19" s="187"/>
      <c r="D19" s="188"/>
      <c r="E19" s="188"/>
      <c r="F19" s="11" t="s">
        <v>3</v>
      </c>
      <c r="G19" s="43"/>
      <c r="H19" s="43"/>
      <c r="I19" s="35"/>
    </row>
    <row r="20" spans="1:9" ht="23.25" customHeight="1">
      <c r="A20" s="185" t="s">
        <v>247</v>
      </c>
      <c r="B20" s="187">
        <v>21</v>
      </c>
      <c r="C20" s="187"/>
      <c r="D20" s="188"/>
      <c r="E20" s="188"/>
      <c r="F20" s="44" t="s">
        <v>110</v>
      </c>
      <c r="G20" s="45"/>
      <c r="H20" s="45"/>
      <c r="I20" s="35"/>
    </row>
    <row r="21" spans="1:9" ht="23.25" customHeight="1">
      <c r="A21" s="185" t="s">
        <v>248</v>
      </c>
      <c r="B21" s="187"/>
      <c r="C21" s="187"/>
      <c r="D21" s="188">
        <v>-2369400000</v>
      </c>
      <c r="E21" s="188">
        <v>-291874500</v>
      </c>
      <c r="F21" s="40" t="s">
        <v>111</v>
      </c>
      <c r="G21" s="46">
        <v>21</v>
      </c>
      <c r="H21" s="46"/>
      <c r="I21" s="35"/>
    </row>
    <row r="22" spans="1:9" ht="24" customHeight="1">
      <c r="A22" s="185" t="s">
        <v>249</v>
      </c>
      <c r="B22" s="187">
        <v>22</v>
      </c>
      <c r="C22" s="187"/>
      <c r="D22" s="188"/>
      <c r="E22" s="188"/>
      <c r="F22" s="44" t="s">
        <v>108</v>
      </c>
      <c r="G22" s="45"/>
      <c r="H22" s="45"/>
      <c r="I22" s="35"/>
    </row>
    <row r="23" spans="1:9" ht="24" customHeight="1">
      <c r="A23" s="185" t="s">
        <v>250</v>
      </c>
      <c r="B23" s="187"/>
      <c r="C23" s="187"/>
      <c r="D23" s="188"/>
      <c r="E23" s="188"/>
      <c r="F23" s="40" t="s">
        <v>109</v>
      </c>
      <c r="G23" s="46">
        <v>22</v>
      </c>
      <c r="H23" s="46"/>
      <c r="I23" s="35"/>
    </row>
    <row r="24" spans="1:9" ht="18.75" customHeight="1">
      <c r="A24" s="185" t="s">
        <v>251</v>
      </c>
      <c r="B24" s="187">
        <v>23</v>
      </c>
      <c r="C24" s="187"/>
      <c r="D24" s="188"/>
      <c r="E24" s="188"/>
      <c r="F24" s="44" t="s">
        <v>112</v>
      </c>
      <c r="G24" s="45"/>
      <c r="H24" s="45"/>
      <c r="I24" s="35"/>
    </row>
    <row r="25" spans="1:9" ht="15.75" customHeight="1">
      <c r="A25" s="185" t="s">
        <v>252</v>
      </c>
      <c r="B25" s="187"/>
      <c r="C25" s="187"/>
      <c r="D25" s="188"/>
      <c r="E25" s="188"/>
      <c r="F25" s="40" t="s">
        <v>113</v>
      </c>
      <c r="G25" s="46">
        <v>23</v>
      </c>
      <c r="H25" s="46"/>
      <c r="I25" s="35"/>
    </row>
    <row r="26" spans="1:9" ht="23.25" customHeight="1">
      <c r="A26" s="185" t="s">
        <v>253</v>
      </c>
      <c r="B26" s="187">
        <v>24</v>
      </c>
      <c r="C26" s="187"/>
      <c r="D26" s="188"/>
      <c r="E26" s="188"/>
      <c r="F26" s="44" t="s">
        <v>81</v>
      </c>
      <c r="G26" s="45"/>
      <c r="H26" s="45"/>
      <c r="I26" s="35"/>
    </row>
    <row r="27" spans="1:9" ht="20.25" customHeight="1">
      <c r="A27" s="185" t="s">
        <v>254</v>
      </c>
      <c r="B27" s="187"/>
      <c r="C27" s="187"/>
      <c r="D27" s="188"/>
      <c r="E27" s="188"/>
      <c r="F27" s="40" t="s">
        <v>82</v>
      </c>
      <c r="G27" s="46">
        <v>24</v>
      </c>
      <c r="H27" s="46"/>
      <c r="I27" s="35"/>
    </row>
    <row r="28" spans="1:9" ht="27" customHeight="1">
      <c r="A28" s="185" t="s">
        <v>255</v>
      </c>
      <c r="B28" s="187">
        <v>25</v>
      </c>
      <c r="C28" s="187"/>
      <c r="D28" s="188"/>
      <c r="E28" s="188"/>
      <c r="F28" s="41" t="s">
        <v>95</v>
      </c>
      <c r="G28" s="46">
        <v>25</v>
      </c>
      <c r="H28" s="46"/>
      <c r="I28" s="35"/>
    </row>
    <row r="29" spans="1:9" ht="27" customHeight="1">
      <c r="A29" s="185" t="s">
        <v>256</v>
      </c>
      <c r="B29" s="187">
        <v>26</v>
      </c>
      <c r="C29" s="187"/>
      <c r="D29" s="188">
        <v>8000000000</v>
      </c>
      <c r="E29" s="188"/>
      <c r="F29" s="40" t="s">
        <v>96</v>
      </c>
      <c r="G29" s="46">
        <v>26</v>
      </c>
      <c r="H29" s="46"/>
      <c r="I29" s="35"/>
    </row>
    <row r="30" spans="1:9" ht="39" customHeight="1">
      <c r="A30" s="194" t="s">
        <v>257</v>
      </c>
      <c r="B30" s="187">
        <v>27</v>
      </c>
      <c r="C30" s="187"/>
      <c r="D30" s="188">
        <v>785373505</v>
      </c>
      <c r="E30" s="188">
        <v>41972321</v>
      </c>
      <c r="F30" s="47" t="s">
        <v>115</v>
      </c>
      <c r="G30" s="43">
        <v>27</v>
      </c>
      <c r="H30" s="43"/>
      <c r="I30" s="35"/>
    </row>
    <row r="31" spans="1:9" ht="27" customHeight="1">
      <c r="A31" s="193" t="s">
        <v>258</v>
      </c>
      <c r="B31" s="191">
        <v>30</v>
      </c>
      <c r="C31" s="191"/>
      <c r="D31" s="192">
        <f>SUM(D21:D30)</f>
        <v>6415973505</v>
      </c>
      <c r="E31" s="192">
        <f>SUM(E21:E30)</f>
        <v>-249902179</v>
      </c>
      <c r="F31" s="11" t="s">
        <v>116</v>
      </c>
      <c r="G31" s="18">
        <v>30</v>
      </c>
      <c r="H31" s="18"/>
      <c r="I31" s="51"/>
    </row>
    <row r="32" spans="1:9" ht="27" customHeight="1">
      <c r="A32" s="193" t="s">
        <v>259</v>
      </c>
      <c r="B32" s="195"/>
      <c r="C32" s="195"/>
      <c r="D32" s="192"/>
      <c r="E32" s="192"/>
      <c r="F32" s="11" t="s">
        <v>5</v>
      </c>
      <c r="G32" s="17"/>
      <c r="H32" s="17"/>
      <c r="I32" s="35"/>
    </row>
    <row r="33" spans="1:9" ht="23.25" customHeight="1">
      <c r="A33" s="185" t="s">
        <v>260</v>
      </c>
      <c r="B33" s="187">
        <v>31</v>
      </c>
      <c r="C33" s="187"/>
      <c r="D33" s="188"/>
      <c r="E33" s="188"/>
      <c r="F33" s="44" t="s">
        <v>105</v>
      </c>
      <c r="G33" s="45"/>
      <c r="H33" s="45"/>
      <c r="I33" s="35"/>
    </row>
    <row r="34" spans="1:9" ht="19.5" customHeight="1">
      <c r="A34" s="185" t="s">
        <v>261</v>
      </c>
      <c r="B34" s="187"/>
      <c r="C34" s="187"/>
      <c r="D34" s="188"/>
      <c r="E34" s="188"/>
      <c r="F34" s="40" t="s">
        <v>106</v>
      </c>
      <c r="G34" s="46">
        <v>31</v>
      </c>
      <c r="H34" s="46"/>
      <c r="I34" s="35"/>
    </row>
    <row r="35" spans="1:9" ht="23.25" customHeight="1">
      <c r="A35" s="185" t="s">
        <v>262</v>
      </c>
      <c r="B35" s="187">
        <v>32</v>
      </c>
      <c r="C35" s="187"/>
      <c r="D35" s="188"/>
      <c r="E35" s="188"/>
      <c r="F35" s="44" t="s">
        <v>104</v>
      </c>
      <c r="G35" s="45"/>
      <c r="H35" s="45"/>
      <c r="I35" s="35"/>
    </row>
    <row r="36" spans="1:9" ht="21" customHeight="1">
      <c r="A36" s="185" t="s">
        <v>263</v>
      </c>
      <c r="B36" s="187"/>
      <c r="C36" s="187"/>
      <c r="D36" s="188"/>
      <c r="E36" s="188"/>
      <c r="F36" s="40" t="s">
        <v>117</v>
      </c>
      <c r="G36" s="46">
        <v>32</v>
      </c>
      <c r="H36" s="46"/>
      <c r="I36" s="35"/>
    </row>
    <row r="37" spans="1:9" ht="27" customHeight="1">
      <c r="A37" s="185" t="s">
        <v>264</v>
      </c>
      <c r="B37" s="187">
        <v>33</v>
      </c>
      <c r="C37" s="187"/>
      <c r="D37" s="188">
        <v>136190328567</v>
      </c>
      <c r="E37" s="188">
        <v>164167822975</v>
      </c>
      <c r="F37" s="41" t="s">
        <v>97</v>
      </c>
      <c r="G37" s="43">
        <v>33</v>
      </c>
      <c r="H37" s="43"/>
      <c r="I37" s="35"/>
    </row>
    <row r="38" spans="1:9" ht="27" customHeight="1">
      <c r="A38" s="185" t="s">
        <v>265</v>
      </c>
      <c r="B38" s="187">
        <v>34</v>
      </c>
      <c r="C38" s="187"/>
      <c r="D38" s="188">
        <v>-168358203655</v>
      </c>
      <c r="E38" s="188">
        <v>-194209091903</v>
      </c>
      <c r="F38" s="41" t="s">
        <v>98</v>
      </c>
      <c r="G38" s="43">
        <v>34</v>
      </c>
      <c r="H38" s="43"/>
      <c r="I38" s="35"/>
    </row>
    <row r="39" spans="1:9" ht="27" customHeight="1">
      <c r="A39" s="185" t="s">
        <v>266</v>
      </c>
      <c r="B39" s="187">
        <v>35</v>
      </c>
      <c r="C39" s="187"/>
      <c r="D39" s="188">
        <v>-4002862123</v>
      </c>
      <c r="E39" s="188">
        <v>-1773840908</v>
      </c>
      <c r="F39" s="41" t="s">
        <v>99</v>
      </c>
      <c r="G39" s="43">
        <v>35</v>
      </c>
      <c r="H39" s="43"/>
      <c r="I39" s="35"/>
    </row>
    <row r="40" spans="1:9" ht="27" customHeight="1">
      <c r="A40" s="185" t="s">
        <v>267</v>
      </c>
      <c r="B40" s="187">
        <v>36</v>
      </c>
      <c r="C40" s="187"/>
      <c r="D40" s="188"/>
      <c r="E40" s="188"/>
      <c r="F40" s="41" t="s">
        <v>100</v>
      </c>
      <c r="G40" s="43">
        <v>36</v>
      </c>
      <c r="H40" s="43"/>
      <c r="I40" s="35"/>
    </row>
    <row r="41" spans="1:9" ht="27" customHeight="1">
      <c r="A41" s="190" t="s">
        <v>268</v>
      </c>
      <c r="B41" s="191">
        <v>40</v>
      </c>
      <c r="C41" s="191"/>
      <c r="D41" s="192">
        <f>SUM(D33:D40)</f>
        <v>-36170737211</v>
      </c>
      <c r="E41" s="192">
        <f>SUM(E33:E40)</f>
        <v>-31815109836</v>
      </c>
      <c r="F41" s="16" t="s">
        <v>4</v>
      </c>
      <c r="G41" s="18">
        <v>40</v>
      </c>
      <c r="H41" s="18"/>
      <c r="I41" s="51"/>
    </row>
    <row r="42" spans="1:9" ht="27" customHeight="1">
      <c r="A42" s="193" t="s">
        <v>269</v>
      </c>
      <c r="B42" s="195">
        <v>50</v>
      </c>
      <c r="C42" s="195"/>
      <c r="D42" s="192">
        <f>D41+D31+D18</f>
        <v>-23573150052</v>
      </c>
      <c r="E42" s="192">
        <f>E41+E31+E18</f>
        <v>-18166477520</v>
      </c>
      <c r="F42" s="11" t="s">
        <v>101</v>
      </c>
      <c r="G42" s="17">
        <v>50</v>
      </c>
      <c r="H42" s="17"/>
      <c r="I42" s="51"/>
    </row>
    <row r="43" spans="1:9" ht="27" customHeight="1">
      <c r="A43" s="193" t="s">
        <v>270</v>
      </c>
      <c r="B43" s="195">
        <v>60</v>
      </c>
      <c r="C43" s="195"/>
      <c r="D43" s="192">
        <v>81281654964</v>
      </c>
      <c r="E43" s="192">
        <v>41487162774</v>
      </c>
      <c r="F43" s="11" t="s">
        <v>102</v>
      </c>
      <c r="G43" s="17">
        <v>60</v>
      </c>
      <c r="H43" s="17"/>
      <c r="I43" s="51"/>
    </row>
    <row r="44" spans="1:9" s="8" customFormat="1" ht="21.75" customHeight="1">
      <c r="A44" s="185" t="s">
        <v>271</v>
      </c>
      <c r="B44" s="187">
        <v>61</v>
      </c>
      <c r="C44" s="187"/>
      <c r="D44" s="188"/>
      <c r="E44" s="188"/>
      <c r="F44" s="20" t="s">
        <v>132</v>
      </c>
      <c r="G44" s="45"/>
      <c r="H44" s="45"/>
      <c r="I44" s="52"/>
    </row>
    <row r="45" spans="1:9" s="8" customFormat="1" ht="16.5" customHeight="1">
      <c r="A45" s="185" t="s">
        <v>272</v>
      </c>
      <c r="B45" s="187"/>
      <c r="C45" s="187"/>
      <c r="D45" s="188"/>
      <c r="E45" s="188"/>
      <c r="F45" s="40" t="s">
        <v>103</v>
      </c>
      <c r="G45" s="46">
        <v>61</v>
      </c>
      <c r="H45" s="46"/>
      <c r="I45" s="52"/>
    </row>
    <row r="46" spans="1:9" ht="27" customHeight="1">
      <c r="A46" s="156" t="s">
        <v>273</v>
      </c>
      <c r="B46" s="152">
        <v>70</v>
      </c>
      <c r="C46" s="153" t="s">
        <v>83</v>
      </c>
      <c r="D46" s="154">
        <f>D42+D43+D45+D44</f>
        <v>57708504912</v>
      </c>
      <c r="E46" s="154">
        <f>E42+E43+E45+E44</f>
        <v>23320685254</v>
      </c>
      <c r="F46" s="12" t="s">
        <v>120</v>
      </c>
      <c r="G46" s="19">
        <v>70</v>
      </c>
      <c r="H46" s="48" t="s">
        <v>83</v>
      </c>
    </row>
    <row r="47" spans="1:9" ht="24" customHeight="1">
      <c r="A47" s="124"/>
      <c r="B47" s="124"/>
      <c r="C47" s="125"/>
      <c r="D47" s="125" t="s">
        <v>728</v>
      </c>
      <c r="E47" s="106"/>
      <c r="F47" s="8"/>
      <c r="G47" s="3"/>
      <c r="H47" s="3"/>
      <c r="I47" s="5"/>
    </row>
    <row r="48" spans="1:9" s="34" customFormat="1" ht="23.25" customHeight="1">
      <c r="A48" s="167" t="s">
        <v>202</v>
      </c>
      <c r="B48" s="166"/>
      <c r="C48" s="166"/>
      <c r="D48" s="168" t="s">
        <v>203</v>
      </c>
      <c r="E48" s="166"/>
      <c r="F48" s="169" t="s">
        <v>85</v>
      </c>
      <c r="G48" s="170"/>
      <c r="H48" s="170"/>
      <c r="I48" s="171"/>
    </row>
    <row r="49" spans="1:9" ht="15" customHeight="1">
      <c r="A49" s="106"/>
      <c r="B49" s="106"/>
      <c r="C49" s="106"/>
      <c r="D49" s="106"/>
      <c r="E49" s="106"/>
      <c r="F49" s="4"/>
      <c r="G49" s="2"/>
      <c r="H49" s="2"/>
    </row>
    <row r="50" spans="1:9" ht="15" customHeight="1">
      <c r="A50" s="106"/>
      <c r="B50" s="106"/>
      <c r="C50" s="106" t="s">
        <v>29</v>
      </c>
      <c r="D50" s="106"/>
      <c r="E50" s="126"/>
      <c r="F50" s="4"/>
      <c r="G50" s="2"/>
      <c r="H50" s="2"/>
    </row>
    <row r="51" spans="1:9" ht="15" customHeight="1">
      <c r="A51" s="106"/>
      <c r="B51" s="106"/>
      <c r="C51" s="106"/>
      <c r="D51" s="106"/>
      <c r="E51" s="126"/>
      <c r="F51" s="4"/>
      <c r="G51" s="2"/>
      <c r="H51" s="2"/>
      <c r="I51" s="5"/>
    </row>
    <row r="52" spans="1:9" ht="15" customHeight="1">
      <c r="A52" s="106"/>
      <c r="B52" s="106"/>
      <c r="C52" s="106"/>
      <c r="D52" s="106"/>
      <c r="E52" s="106"/>
      <c r="F52" s="4" t="s">
        <v>84</v>
      </c>
      <c r="G52" s="8"/>
      <c r="H52" s="8"/>
    </row>
    <row r="53" spans="1:9" ht="15" customHeight="1">
      <c r="A53" s="106"/>
      <c r="B53" s="106"/>
      <c r="C53" s="106"/>
      <c r="D53" s="106"/>
      <c r="E53" s="106"/>
    </row>
    <row r="54" spans="1:9" ht="18.75">
      <c r="A54" s="157" t="s">
        <v>204</v>
      </c>
      <c r="B54" s="158"/>
      <c r="C54" s="127"/>
      <c r="D54" s="128"/>
      <c r="E54" s="129"/>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5">
    <mergeCell ref="D8:E8"/>
    <mergeCell ref="A8:A9"/>
    <mergeCell ref="B8:B9"/>
    <mergeCell ref="C8:C9"/>
    <mergeCell ref="F4:H4"/>
    <mergeCell ref="F5:H5"/>
    <mergeCell ref="F6:H6"/>
    <mergeCell ref="F8:F9"/>
    <mergeCell ref="G8:G9"/>
    <mergeCell ref="H8:H9"/>
    <mergeCell ref="B2:E2"/>
    <mergeCell ref="B3:E3"/>
    <mergeCell ref="A4:E4"/>
    <mergeCell ref="A5:E5"/>
    <mergeCell ref="A6:E6"/>
  </mergeCells>
  <phoneticPr fontId="0" type="noConversion"/>
  <pageMargins left="0.72" right="0.19" top="0.45"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tabColor theme="0"/>
  </sheetPr>
  <dimension ref="A1:I522"/>
  <sheetViews>
    <sheetView tabSelected="1" topLeftCell="A447" workbookViewId="0">
      <selection activeCell="A83" sqref="A83:G83"/>
    </sheetView>
  </sheetViews>
  <sheetFormatPr defaultRowHeight="20.25" customHeight="1"/>
  <cols>
    <col min="1" max="1" width="51.875" style="2" customWidth="1"/>
    <col min="2" max="7" width="5.125" style="347" customWidth="1"/>
    <col min="8" max="8" width="19.375" style="2" customWidth="1"/>
    <col min="9" max="9" width="19.25" style="2" customWidth="1"/>
    <col min="10" max="16384" width="9" style="2"/>
  </cols>
  <sheetData>
    <row r="1" spans="1:7" ht="21.75" customHeight="1">
      <c r="A1" s="163" t="s">
        <v>277</v>
      </c>
      <c r="B1" s="302" t="s">
        <v>283</v>
      </c>
      <c r="C1" s="302"/>
      <c r="D1" s="302"/>
      <c r="E1" s="302"/>
      <c r="F1" s="302"/>
      <c r="G1" s="303"/>
    </row>
    <row r="2" spans="1:7" ht="19.5" customHeight="1">
      <c r="A2" s="142" t="s">
        <v>279</v>
      </c>
      <c r="B2" s="304" t="s">
        <v>481</v>
      </c>
      <c r="C2" s="304"/>
      <c r="D2" s="304"/>
      <c r="E2" s="304"/>
      <c r="F2" s="304"/>
      <c r="G2" s="305"/>
    </row>
    <row r="3" spans="1:7" ht="20.25" customHeight="1">
      <c r="A3" s="106"/>
      <c r="B3" s="304" t="s">
        <v>478</v>
      </c>
      <c r="C3" s="304"/>
      <c r="D3" s="304"/>
      <c r="E3" s="304"/>
      <c r="F3" s="304"/>
      <c r="G3" s="305"/>
    </row>
    <row r="4" spans="1:7" ht="36.75" customHeight="1">
      <c r="A4" s="288" t="s">
        <v>284</v>
      </c>
      <c r="B4" s="288"/>
      <c r="C4" s="288"/>
      <c r="D4" s="288"/>
      <c r="E4" s="288"/>
      <c r="F4" s="288"/>
      <c r="G4" s="288"/>
    </row>
    <row r="5" spans="1:7" ht="23.25" customHeight="1">
      <c r="A5" s="289" t="s">
        <v>731</v>
      </c>
      <c r="B5" s="289"/>
      <c r="C5" s="289"/>
      <c r="D5" s="289"/>
      <c r="E5" s="289"/>
      <c r="F5" s="289"/>
      <c r="G5" s="289"/>
    </row>
    <row r="6" spans="1:7" s="24" customFormat="1" ht="35.25" customHeight="1">
      <c r="A6" s="166" t="s">
        <v>285</v>
      </c>
      <c r="B6" s="305"/>
      <c r="C6" s="305"/>
      <c r="D6" s="305"/>
      <c r="E6" s="305"/>
      <c r="F6" s="305"/>
      <c r="G6" s="305"/>
    </row>
    <row r="7" spans="1:7" s="24" customFormat="1" ht="23.25" customHeight="1">
      <c r="A7" s="106" t="s">
        <v>286</v>
      </c>
      <c r="B7" s="305"/>
      <c r="C7" s="305"/>
      <c r="D7" s="305"/>
      <c r="E7" s="305"/>
      <c r="F7" s="305"/>
      <c r="G7" s="305"/>
    </row>
    <row r="8" spans="1:7" s="24" customFormat="1" ht="23.25" customHeight="1">
      <c r="A8" s="106" t="s">
        <v>287</v>
      </c>
      <c r="B8" s="305"/>
      <c r="C8" s="305"/>
      <c r="D8" s="305"/>
      <c r="E8" s="305"/>
      <c r="F8" s="305"/>
      <c r="G8" s="305"/>
    </row>
    <row r="9" spans="1:7" s="234" customFormat="1" ht="220.5" customHeight="1">
      <c r="A9" s="349" t="s">
        <v>483</v>
      </c>
      <c r="B9" s="349"/>
      <c r="C9" s="349"/>
      <c r="D9" s="349"/>
      <c r="E9" s="349"/>
      <c r="F9" s="349"/>
      <c r="G9" s="349"/>
    </row>
    <row r="10" spans="1:7" s="234" customFormat="1" ht="37.5" customHeight="1">
      <c r="A10" s="349" t="s">
        <v>522</v>
      </c>
      <c r="B10" s="349"/>
      <c r="C10" s="349"/>
      <c r="D10" s="349"/>
      <c r="E10" s="349"/>
      <c r="F10" s="349"/>
      <c r="G10" s="349"/>
    </row>
    <row r="11" spans="1:7" s="24" customFormat="1" ht="31.5" customHeight="1">
      <c r="A11" s="350" t="s">
        <v>484</v>
      </c>
      <c r="B11" s="350"/>
      <c r="C11" s="350"/>
      <c r="D11" s="350"/>
      <c r="E11" s="350"/>
      <c r="F11" s="350"/>
      <c r="G11" s="350"/>
    </row>
    <row r="12" spans="1:7" s="24" customFormat="1" ht="31.5" customHeight="1">
      <c r="A12" s="350" t="s">
        <v>520</v>
      </c>
      <c r="B12" s="350"/>
      <c r="C12" s="350"/>
      <c r="D12" s="350"/>
      <c r="E12" s="350"/>
      <c r="F12" s="350"/>
      <c r="G12" s="350"/>
    </row>
    <row r="13" spans="1:7" s="24" customFormat="1" ht="60" customHeight="1">
      <c r="A13" s="350" t="s">
        <v>485</v>
      </c>
      <c r="B13" s="350"/>
      <c r="C13" s="350"/>
      <c r="D13" s="350"/>
      <c r="E13" s="350"/>
      <c r="F13" s="350"/>
      <c r="G13" s="350"/>
    </row>
    <row r="14" spans="1:7" s="24" customFormat="1" ht="25.5" customHeight="1">
      <c r="A14" s="166" t="s">
        <v>288</v>
      </c>
      <c r="B14" s="305"/>
      <c r="C14" s="305"/>
      <c r="D14" s="305"/>
      <c r="E14" s="305"/>
      <c r="F14" s="305"/>
      <c r="G14" s="305"/>
    </row>
    <row r="15" spans="1:7" s="24" customFormat="1" ht="30.75" customHeight="1">
      <c r="A15" s="106" t="s">
        <v>289</v>
      </c>
      <c r="B15" s="305"/>
      <c r="C15" s="305"/>
      <c r="D15" s="305"/>
      <c r="E15" s="305"/>
      <c r="F15" s="305"/>
      <c r="G15" s="305"/>
    </row>
    <row r="16" spans="1:7" s="24" customFormat="1" ht="30.75" customHeight="1">
      <c r="A16" s="106" t="s">
        <v>290</v>
      </c>
      <c r="B16" s="305"/>
      <c r="C16" s="305"/>
      <c r="D16" s="305"/>
      <c r="E16" s="305"/>
      <c r="F16" s="305"/>
      <c r="G16" s="305"/>
    </row>
    <row r="17" spans="1:7" s="24" customFormat="1" ht="26.25" customHeight="1">
      <c r="A17" s="166" t="s">
        <v>291</v>
      </c>
      <c r="B17" s="305"/>
      <c r="C17" s="305"/>
      <c r="D17" s="305"/>
      <c r="E17" s="305"/>
      <c r="F17" s="305"/>
      <c r="G17" s="305"/>
    </row>
    <row r="18" spans="1:7" s="24" customFormat="1" ht="42.75" customHeight="1">
      <c r="A18" s="350" t="s">
        <v>529</v>
      </c>
      <c r="B18" s="350"/>
      <c r="C18" s="350"/>
      <c r="D18" s="350"/>
      <c r="E18" s="350"/>
      <c r="F18" s="350"/>
      <c r="G18" s="350"/>
    </row>
    <row r="19" spans="1:7" s="24" customFormat="1" ht="42.75" customHeight="1">
      <c r="A19" s="350" t="s">
        <v>292</v>
      </c>
      <c r="B19" s="350"/>
      <c r="C19" s="350"/>
      <c r="D19" s="350"/>
      <c r="E19" s="350"/>
      <c r="F19" s="350"/>
      <c r="G19" s="350"/>
    </row>
    <row r="20" spans="1:7" s="24" customFormat="1" ht="29.25" customHeight="1">
      <c r="A20" s="106" t="s">
        <v>293</v>
      </c>
      <c r="B20" s="305"/>
      <c r="C20" s="305"/>
      <c r="D20" s="305"/>
      <c r="E20" s="305"/>
      <c r="F20" s="305"/>
      <c r="G20" s="305"/>
    </row>
    <row r="21" spans="1:7" s="24" customFormat="1" ht="30" customHeight="1">
      <c r="A21" s="166" t="s">
        <v>294</v>
      </c>
      <c r="B21" s="305"/>
      <c r="C21" s="305"/>
      <c r="D21" s="305"/>
      <c r="E21" s="305"/>
      <c r="F21" s="305"/>
      <c r="G21" s="305"/>
    </row>
    <row r="22" spans="1:7" s="24" customFormat="1" ht="66.75" customHeight="1">
      <c r="A22" s="349" t="s">
        <v>521</v>
      </c>
      <c r="B22" s="351"/>
      <c r="C22" s="351"/>
      <c r="D22" s="351"/>
      <c r="E22" s="351"/>
      <c r="F22" s="351"/>
      <c r="G22" s="351"/>
    </row>
    <row r="23" spans="1:7" s="24" customFormat="1" ht="138" customHeight="1">
      <c r="A23" s="351" t="s">
        <v>486</v>
      </c>
      <c r="B23" s="351"/>
      <c r="C23" s="351"/>
      <c r="D23" s="351"/>
      <c r="E23" s="351"/>
      <c r="F23" s="351"/>
      <c r="G23" s="351"/>
    </row>
    <row r="24" spans="1:7" s="24" customFormat="1" ht="25.5" customHeight="1">
      <c r="A24" s="106" t="s">
        <v>487</v>
      </c>
      <c r="B24" s="305"/>
      <c r="C24" s="305"/>
      <c r="D24" s="305"/>
      <c r="E24" s="305"/>
      <c r="F24" s="305"/>
      <c r="G24" s="305"/>
    </row>
    <row r="25" spans="1:7" s="24" customFormat="1" ht="31.5" customHeight="1">
      <c r="A25" s="106" t="s">
        <v>488</v>
      </c>
      <c r="B25" s="305"/>
      <c r="C25" s="305"/>
      <c r="D25" s="305"/>
      <c r="E25" s="305"/>
      <c r="F25" s="305"/>
      <c r="G25" s="305"/>
    </row>
    <row r="26" spans="1:7" s="24" customFormat="1" ht="172.5" customHeight="1">
      <c r="A26" s="351" t="s">
        <v>295</v>
      </c>
      <c r="B26" s="351"/>
      <c r="C26" s="351"/>
      <c r="D26" s="351"/>
      <c r="E26" s="351"/>
      <c r="F26" s="351"/>
      <c r="G26" s="351"/>
    </row>
    <row r="27" spans="1:7" s="27" customFormat="1" ht="29.25" customHeight="1">
      <c r="A27" s="352" t="s">
        <v>302</v>
      </c>
      <c r="B27" s="352"/>
      <c r="C27" s="352"/>
      <c r="D27" s="352"/>
      <c r="E27" s="352"/>
      <c r="F27" s="352"/>
      <c r="G27" s="352"/>
    </row>
    <row r="28" spans="1:7" s="27" customFormat="1" ht="95.25" customHeight="1">
      <c r="A28" s="351" t="s">
        <v>489</v>
      </c>
      <c r="B28" s="351"/>
      <c r="C28" s="351"/>
      <c r="D28" s="351"/>
      <c r="E28" s="351"/>
      <c r="F28" s="351"/>
      <c r="G28" s="351"/>
    </row>
    <row r="29" spans="1:7" s="27" customFormat="1" ht="30" customHeight="1">
      <c r="A29" s="353" t="s">
        <v>303</v>
      </c>
      <c r="B29" s="305"/>
      <c r="C29" s="305"/>
      <c r="D29" s="305"/>
      <c r="E29" s="305"/>
      <c r="F29" s="305"/>
      <c r="G29" s="305"/>
    </row>
    <row r="30" spans="1:7" s="27" customFormat="1" ht="30" customHeight="1">
      <c r="A30" s="353" t="s">
        <v>304</v>
      </c>
      <c r="B30" s="305"/>
      <c r="C30" s="305"/>
      <c r="D30" s="305"/>
      <c r="E30" s="305"/>
      <c r="F30" s="305"/>
      <c r="G30" s="305"/>
    </row>
    <row r="31" spans="1:7" s="27" customFormat="1" ht="30" customHeight="1">
      <c r="A31" s="353" t="s">
        <v>305</v>
      </c>
      <c r="B31" s="305"/>
      <c r="C31" s="305"/>
      <c r="D31" s="305"/>
      <c r="E31" s="305"/>
      <c r="F31" s="305"/>
      <c r="G31" s="305"/>
    </row>
    <row r="32" spans="1:7" s="27" customFormat="1" ht="101.25" customHeight="1">
      <c r="A32" s="351" t="s">
        <v>490</v>
      </c>
      <c r="B32" s="351"/>
      <c r="C32" s="351"/>
      <c r="D32" s="351"/>
      <c r="E32" s="351"/>
      <c r="F32" s="351"/>
      <c r="G32" s="351"/>
    </row>
    <row r="33" spans="1:7" s="24" customFormat="1" ht="32.25" customHeight="1">
      <c r="A33" s="106" t="s">
        <v>491</v>
      </c>
      <c r="B33" s="305"/>
      <c r="C33" s="305"/>
      <c r="D33" s="305"/>
      <c r="E33" s="305"/>
      <c r="F33" s="305"/>
      <c r="G33" s="305"/>
    </row>
    <row r="34" spans="1:7" s="24" customFormat="1" ht="90" customHeight="1">
      <c r="A34" s="351" t="s">
        <v>296</v>
      </c>
      <c r="B34" s="351"/>
      <c r="C34" s="351"/>
      <c r="D34" s="351"/>
      <c r="E34" s="351"/>
      <c r="F34" s="351"/>
      <c r="G34" s="351"/>
    </row>
    <row r="35" spans="1:7" s="24" customFormat="1" ht="22.5" customHeight="1">
      <c r="A35" s="352" t="s">
        <v>297</v>
      </c>
      <c r="B35" s="352"/>
      <c r="C35" s="352"/>
      <c r="D35" s="352"/>
      <c r="E35" s="352"/>
      <c r="F35" s="352"/>
      <c r="G35" s="352"/>
    </row>
    <row r="36" spans="1:7" s="27" customFormat="1" ht="22.5" customHeight="1">
      <c r="A36" s="353" t="s">
        <v>298</v>
      </c>
      <c r="B36" s="305"/>
      <c r="C36" s="305"/>
      <c r="D36" s="305"/>
      <c r="E36" s="305"/>
      <c r="F36" s="305"/>
      <c r="G36" s="305"/>
    </row>
    <row r="37" spans="1:7" s="27" customFormat="1" ht="87" customHeight="1">
      <c r="A37" s="351" t="s">
        <v>299</v>
      </c>
      <c r="B37" s="351"/>
      <c r="C37" s="351"/>
      <c r="D37" s="351"/>
      <c r="E37" s="351"/>
      <c r="F37" s="351"/>
      <c r="G37" s="351"/>
    </row>
    <row r="38" spans="1:7" s="27" customFormat="1" ht="27.75" customHeight="1">
      <c r="A38" s="106" t="s">
        <v>493</v>
      </c>
      <c r="B38" s="305"/>
      <c r="C38" s="305"/>
      <c r="D38" s="305"/>
      <c r="E38" s="305"/>
      <c r="F38" s="305"/>
      <c r="G38" s="305"/>
    </row>
    <row r="39" spans="1:7" s="27" customFormat="1" ht="39.75" customHeight="1">
      <c r="A39" s="352" t="s">
        <v>494</v>
      </c>
      <c r="B39" s="352"/>
      <c r="C39" s="352"/>
      <c r="D39" s="352"/>
      <c r="E39" s="352"/>
      <c r="F39" s="352"/>
      <c r="G39" s="352"/>
    </row>
    <row r="40" spans="1:7" s="27" customFormat="1" ht="39.75" customHeight="1">
      <c r="A40" s="352" t="s">
        <v>495</v>
      </c>
      <c r="B40" s="352"/>
      <c r="C40" s="352"/>
      <c r="D40" s="352"/>
      <c r="E40" s="352"/>
      <c r="F40" s="352"/>
      <c r="G40" s="352"/>
    </row>
    <row r="41" spans="1:7" s="27" customFormat="1" ht="39" customHeight="1">
      <c r="A41" s="352" t="s">
        <v>492</v>
      </c>
      <c r="B41" s="352"/>
      <c r="C41" s="352"/>
      <c r="D41" s="352"/>
      <c r="E41" s="352"/>
      <c r="F41" s="352"/>
      <c r="G41" s="352"/>
    </row>
    <row r="42" spans="1:7" s="27" customFormat="1" ht="26.25" customHeight="1">
      <c r="A42" s="354" t="s">
        <v>300</v>
      </c>
      <c r="B42" s="306"/>
      <c r="C42" s="306"/>
      <c r="D42" s="306"/>
      <c r="E42" s="306"/>
      <c r="F42" s="306"/>
      <c r="G42" s="306"/>
    </row>
    <row r="43" spans="1:7" s="27" customFormat="1" ht="26.25" customHeight="1">
      <c r="A43" s="352" t="s">
        <v>301</v>
      </c>
      <c r="B43" s="352"/>
      <c r="C43" s="306"/>
      <c r="D43" s="306"/>
      <c r="E43" s="306"/>
      <c r="F43" s="306"/>
      <c r="G43" s="306"/>
    </row>
    <row r="44" spans="1:7" s="27" customFormat="1" ht="73.5" customHeight="1">
      <c r="A44" s="355" t="s">
        <v>499</v>
      </c>
      <c r="B44" s="356"/>
      <c r="C44" s="356"/>
      <c r="D44" s="356"/>
      <c r="E44" s="356"/>
      <c r="F44" s="356"/>
      <c r="G44" s="356"/>
    </row>
    <row r="45" spans="1:7" s="24" customFormat="1" ht="43.5" customHeight="1">
      <c r="A45" s="350" t="s">
        <v>496</v>
      </c>
      <c r="B45" s="350"/>
      <c r="C45" s="350"/>
      <c r="D45" s="350"/>
      <c r="E45" s="350"/>
      <c r="F45" s="350"/>
      <c r="G45" s="350"/>
    </row>
    <row r="46" spans="1:7" s="24" customFormat="1" ht="153" customHeight="1">
      <c r="A46" s="349" t="s">
        <v>515</v>
      </c>
      <c r="B46" s="349"/>
      <c r="C46" s="349"/>
      <c r="D46" s="349"/>
      <c r="E46" s="349"/>
      <c r="F46" s="349"/>
      <c r="G46" s="349"/>
    </row>
    <row r="47" spans="1:7" s="27" customFormat="1" ht="84" customHeight="1">
      <c r="A47" s="350" t="s">
        <v>498</v>
      </c>
      <c r="B47" s="350"/>
      <c r="C47" s="350"/>
      <c r="D47" s="350"/>
      <c r="E47" s="350"/>
      <c r="F47" s="350"/>
      <c r="G47" s="350"/>
    </row>
    <row r="48" spans="1:7" s="27" customFormat="1" ht="56.25" customHeight="1">
      <c r="A48" s="350" t="s">
        <v>497</v>
      </c>
      <c r="B48" s="350"/>
      <c r="C48" s="350"/>
      <c r="D48" s="350"/>
      <c r="E48" s="350"/>
      <c r="F48" s="350"/>
      <c r="G48" s="350"/>
    </row>
    <row r="49" spans="1:7" s="27" customFormat="1" ht="88.5" customHeight="1">
      <c r="A49" s="350" t="s">
        <v>523</v>
      </c>
      <c r="B49" s="350"/>
      <c r="C49" s="350"/>
      <c r="D49" s="350"/>
      <c r="E49" s="350"/>
      <c r="F49" s="350"/>
      <c r="G49" s="350"/>
    </row>
    <row r="50" spans="1:7" s="235" customFormat="1" ht="93" customHeight="1">
      <c r="A50" s="357" t="s">
        <v>528</v>
      </c>
      <c r="B50" s="357"/>
      <c r="C50" s="357"/>
      <c r="D50" s="357"/>
      <c r="E50" s="357"/>
      <c r="F50" s="357"/>
      <c r="G50" s="357"/>
    </row>
    <row r="51" spans="1:7" s="27" customFormat="1" ht="48.75" customHeight="1">
      <c r="A51" s="358" t="s">
        <v>524</v>
      </c>
      <c r="B51" s="358"/>
      <c r="C51" s="358"/>
      <c r="D51" s="358"/>
      <c r="E51" s="358"/>
      <c r="F51" s="358"/>
      <c r="G51" s="358"/>
    </row>
    <row r="52" spans="1:7" s="27" customFormat="1" ht="39" customHeight="1">
      <c r="A52" s="358" t="s">
        <v>525</v>
      </c>
      <c r="B52" s="358"/>
      <c r="C52" s="358"/>
      <c r="D52" s="358"/>
      <c r="E52" s="358"/>
      <c r="F52" s="358"/>
      <c r="G52" s="358"/>
    </row>
    <row r="53" spans="1:7" s="27" customFormat="1" ht="39" customHeight="1">
      <c r="A53" s="358" t="s">
        <v>526</v>
      </c>
      <c r="B53" s="358"/>
      <c r="C53" s="358"/>
      <c r="D53" s="358"/>
      <c r="E53" s="358"/>
      <c r="F53" s="358"/>
      <c r="G53" s="358"/>
    </row>
    <row r="54" spans="1:7" s="27" customFormat="1" ht="36.75" customHeight="1">
      <c r="A54" s="358" t="s">
        <v>527</v>
      </c>
      <c r="B54" s="358"/>
      <c r="C54" s="358"/>
      <c r="D54" s="358"/>
      <c r="E54" s="358"/>
      <c r="F54" s="358"/>
      <c r="G54" s="358"/>
    </row>
    <row r="55" spans="1:7" s="27" customFormat="1" ht="23.25" customHeight="1">
      <c r="A55" s="106" t="s">
        <v>500</v>
      </c>
      <c r="B55" s="305"/>
      <c r="C55" s="305"/>
      <c r="D55" s="305"/>
      <c r="E55" s="305"/>
      <c r="F55" s="305"/>
      <c r="G55" s="305"/>
    </row>
    <row r="56" spans="1:7" s="27" customFormat="1" ht="133.5" customHeight="1">
      <c r="A56" s="351" t="s">
        <v>306</v>
      </c>
      <c r="B56" s="351"/>
      <c r="C56" s="351"/>
      <c r="D56" s="351"/>
      <c r="E56" s="351"/>
      <c r="F56" s="351"/>
      <c r="G56" s="351"/>
    </row>
    <row r="57" spans="1:7" s="27" customFormat="1" ht="138.75" customHeight="1">
      <c r="A57" s="351" t="s">
        <v>307</v>
      </c>
      <c r="B57" s="351"/>
      <c r="C57" s="351"/>
      <c r="D57" s="351"/>
      <c r="E57" s="351"/>
      <c r="F57" s="351"/>
      <c r="G57" s="351"/>
    </row>
    <row r="58" spans="1:7" s="27" customFormat="1" ht="70.5" customHeight="1">
      <c r="A58" s="351" t="s">
        <v>501</v>
      </c>
      <c r="B58" s="351"/>
      <c r="C58" s="351"/>
      <c r="D58" s="351"/>
      <c r="E58" s="351"/>
      <c r="F58" s="351"/>
      <c r="G58" s="351"/>
    </row>
    <row r="59" spans="1:7" s="27" customFormat="1" ht="28.5" customHeight="1">
      <c r="A59" s="359" t="s">
        <v>530</v>
      </c>
      <c r="B59" s="359"/>
      <c r="C59" s="359"/>
      <c r="D59" s="359"/>
      <c r="E59" s="359"/>
      <c r="F59" s="359"/>
      <c r="G59" s="359"/>
    </row>
    <row r="60" spans="1:7" s="27" customFormat="1" ht="74.25" customHeight="1">
      <c r="A60" s="360" t="s">
        <v>517</v>
      </c>
      <c r="B60" s="360"/>
      <c r="C60" s="360"/>
      <c r="D60" s="360"/>
      <c r="E60" s="360"/>
      <c r="F60" s="360"/>
      <c r="G60" s="360"/>
    </row>
    <row r="61" spans="1:7" s="27" customFormat="1" ht="27" customHeight="1">
      <c r="A61" s="360" t="s">
        <v>502</v>
      </c>
      <c r="B61" s="360"/>
      <c r="C61" s="360"/>
      <c r="D61" s="360"/>
      <c r="E61" s="360"/>
      <c r="F61" s="360"/>
      <c r="G61" s="360"/>
    </row>
    <row r="62" spans="1:7" s="27" customFormat="1" ht="24.75" customHeight="1">
      <c r="A62" s="106" t="s">
        <v>503</v>
      </c>
      <c r="B62" s="307"/>
      <c r="C62" s="307"/>
      <c r="D62" s="307"/>
      <c r="E62" s="307"/>
      <c r="F62" s="307"/>
      <c r="G62" s="307"/>
    </row>
    <row r="63" spans="1:7" s="27" customFormat="1" ht="69.75" customHeight="1">
      <c r="A63" s="351" t="s">
        <v>308</v>
      </c>
      <c r="B63" s="351"/>
      <c r="C63" s="351"/>
      <c r="D63" s="351"/>
      <c r="E63" s="351"/>
      <c r="F63" s="351"/>
      <c r="G63" s="351"/>
    </row>
    <row r="64" spans="1:7" s="27" customFormat="1" ht="39.75" customHeight="1">
      <c r="A64" s="352" t="s">
        <v>509</v>
      </c>
      <c r="B64" s="352"/>
      <c r="C64" s="352"/>
      <c r="D64" s="352"/>
      <c r="E64" s="352"/>
      <c r="F64" s="352"/>
      <c r="G64" s="352"/>
    </row>
    <row r="65" spans="1:7" s="27" customFormat="1" ht="24.75" customHeight="1">
      <c r="A65" s="352" t="s">
        <v>508</v>
      </c>
      <c r="B65" s="352"/>
      <c r="C65" s="352"/>
      <c r="D65" s="352"/>
      <c r="E65" s="352"/>
      <c r="F65" s="352"/>
      <c r="G65" s="352"/>
    </row>
    <row r="66" spans="1:7" s="27" customFormat="1" ht="47.25" customHeight="1">
      <c r="A66" s="352" t="s">
        <v>507</v>
      </c>
      <c r="B66" s="352"/>
      <c r="C66" s="352"/>
      <c r="D66" s="352"/>
      <c r="E66" s="352"/>
      <c r="F66" s="352"/>
      <c r="G66" s="352"/>
    </row>
    <row r="67" spans="1:7" s="27" customFormat="1" ht="60" customHeight="1">
      <c r="A67" s="352" t="s">
        <v>506</v>
      </c>
      <c r="B67" s="352"/>
      <c r="C67" s="352"/>
      <c r="D67" s="352"/>
      <c r="E67" s="352"/>
      <c r="F67" s="352"/>
      <c r="G67" s="352"/>
    </row>
    <row r="68" spans="1:7" s="27" customFormat="1" ht="117.75" customHeight="1">
      <c r="A68" s="351" t="s">
        <v>505</v>
      </c>
      <c r="B68" s="351"/>
      <c r="C68" s="351"/>
      <c r="D68" s="351"/>
      <c r="E68" s="351"/>
      <c r="F68" s="351"/>
      <c r="G68" s="351"/>
    </row>
    <row r="69" spans="1:7" s="27" customFormat="1" ht="39.75" customHeight="1">
      <c r="A69" s="352" t="s">
        <v>504</v>
      </c>
      <c r="B69" s="352"/>
      <c r="C69" s="352"/>
      <c r="D69" s="352"/>
      <c r="E69" s="352"/>
      <c r="F69" s="352"/>
      <c r="G69" s="352"/>
    </row>
    <row r="70" spans="1:7" s="27" customFormat="1" ht="27" customHeight="1">
      <c r="A70" s="350" t="s">
        <v>510</v>
      </c>
      <c r="B70" s="350"/>
      <c r="C70" s="350"/>
      <c r="D70" s="350"/>
      <c r="E70" s="350"/>
      <c r="F70" s="350"/>
      <c r="G70" s="350"/>
    </row>
    <row r="71" spans="1:7" s="24" customFormat="1" ht="40.5" customHeight="1">
      <c r="A71" s="352" t="s">
        <v>309</v>
      </c>
      <c r="B71" s="352"/>
      <c r="C71" s="352"/>
      <c r="D71" s="352"/>
      <c r="E71" s="352"/>
      <c r="F71" s="352"/>
      <c r="G71" s="352"/>
    </row>
    <row r="72" spans="1:7" s="24" customFormat="1" ht="87.75" customHeight="1">
      <c r="A72" s="351" t="s">
        <v>511</v>
      </c>
      <c r="B72" s="351"/>
      <c r="C72" s="351"/>
      <c r="D72" s="351"/>
      <c r="E72" s="351"/>
      <c r="F72" s="351"/>
      <c r="G72" s="351"/>
    </row>
    <row r="73" spans="1:7" s="27" customFormat="1" ht="111.75" customHeight="1">
      <c r="A73" s="360" t="s">
        <v>518</v>
      </c>
      <c r="B73" s="360"/>
      <c r="C73" s="360"/>
      <c r="D73" s="360"/>
      <c r="E73" s="360"/>
      <c r="F73" s="360"/>
      <c r="G73" s="360"/>
    </row>
    <row r="74" spans="1:7" s="27" customFormat="1" ht="93" customHeight="1">
      <c r="A74" s="360" t="s">
        <v>531</v>
      </c>
      <c r="B74" s="360"/>
      <c r="C74" s="360"/>
      <c r="D74" s="360"/>
      <c r="E74" s="360"/>
      <c r="F74" s="360"/>
      <c r="G74" s="360"/>
    </row>
    <row r="75" spans="1:7" s="27" customFormat="1" ht="93" customHeight="1">
      <c r="A75" s="351" t="s">
        <v>512</v>
      </c>
      <c r="B75" s="351"/>
      <c r="C75" s="351"/>
      <c r="D75" s="351"/>
      <c r="E75" s="351"/>
      <c r="F75" s="351"/>
      <c r="G75" s="351"/>
    </row>
    <row r="76" spans="1:7" s="27" customFormat="1" ht="31.5" customHeight="1">
      <c r="A76" s="349" t="s">
        <v>513</v>
      </c>
      <c r="B76" s="349"/>
      <c r="C76" s="349"/>
      <c r="D76" s="349"/>
      <c r="E76" s="349"/>
      <c r="F76" s="349"/>
      <c r="G76" s="349"/>
    </row>
    <row r="77" spans="1:7" s="27" customFormat="1" ht="110.25" customHeight="1">
      <c r="A77" s="361" t="s">
        <v>532</v>
      </c>
      <c r="B77" s="361"/>
      <c r="C77" s="361"/>
      <c r="D77" s="361"/>
      <c r="E77" s="361"/>
      <c r="F77" s="361"/>
      <c r="G77" s="361"/>
    </row>
    <row r="78" spans="1:7" s="27" customFormat="1" ht="134.25" customHeight="1">
      <c r="A78" s="362" t="s">
        <v>533</v>
      </c>
      <c r="B78" s="363"/>
      <c r="C78" s="363"/>
      <c r="D78" s="363"/>
      <c r="E78" s="363"/>
      <c r="F78" s="363"/>
      <c r="G78" s="363"/>
    </row>
    <row r="79" spans="1:7" s="24" customFormat="1" ht="45" customHeight="1">
      <c r="A79" s="350" t="s">
        <v>514</v>
      </c>
      <c r="B79" s="350"/>
      <c r="C79" s="350"/>
      <c r="D79" s="350"/>
      <c r="E79" s="350"/>
      <c r="F79" s="350"/>
      <c r="G79" s="350"/>
    </row>
    <row r="80" spans="1:7" s="24" customFormat="1" ht="150.75" customHeight="1">
      <c r="A80" s="349" t="s">
        <v>310</v>
      </c>
      <c r="B80" s="349"/>
      <c r="C80" s="349"/>
      <c r="D80" s="349"/>
      <c r="E80" s="349"/>
      <c r="F80" s="349"/>
      <c r="G80" s="349"/>
    </row>
    <row r="81" spans="1:7" s="24" customFormat="1" ht="61.5" customHeight="1">
      <c r="A81" s="364" t="s">
        <v>311</v>
      </c>
      <c r="B81" s="364"/>
      <c r="C81" s="364"/>
      <c r="D81" s="364"/>
      <c r="E81" s="364"/>
      <c r="F81" s="364"/>
      <c r="G81" s="364"/>
    </row>
    <row r="82" spans="1:7" s="24" customFormat="1" ht="60.75" customHeight="1">
      <c r="A82" s="365" t="s">
        <v>312</v>
      </c>
      <c r="B82" s="365"/>
      <c r="C82" s="365"/>
      <c r="D82" s="365"/>
      <c r="E82" s="365"/>
      <c r="F82" s="365"/>
      <c r="G82" s="365"/>
    </row>
    <row r="83" spans="1:7" s="27" customFormat="1" ht="87.75" customHeight="1">
      <c r="A83" s="365" t="s">
        <v>313</v>
      </c>
      <c r="B83" s="365"/>
      <c r="C83" s="365"/>
      <c r="D83" s="365"/>
      <c r="E83" s="365"/>
      <c r="F83" s="365"/>
      <c r="G83" s="365"/>
    </row>
    <row r="84" spans="1:7" s="24" customFormat="1" ht="24" customHeight="1">
      <c r="A84" s="165" t="s">
        <v>516</v>
      </c>
      <c r="B84" s="308"/>
      <c r="C84" s="308"/>
      <c r="D84" s="308"/>
      <c r="E84" s="308"/>
      <c r="F84" s="308"/>
      <c r="G84" s="308"/>
    </row>
    <row r="85" spans="1:7" s="24" customFormat="1" ht="51" customHeight="1">
      <c r="A85" s="366" t="s">
        <v>314</v>
      </c>
      <c r="B85" s="306"/>
      <c r="C85" s="306"/>
      <c r="D85" s="306"/>
      <c r="E85" s="306"/>
      <c r="F85" s="306"/>
      <c r="G85" s="306"/>
    </row>
    <row r="86" spans="1:7" s="22" customFormat="1" ht="29.25" customHeight="1">
      <c r="A86" s="106" t="s">
        <v>315</v>
      </c>
      <c r="B86" s="309" t="s">
        <v>316</v>
      </c>
      <c r="C86" s="309"/>
      <c r="D86" s="309"/>
      <c r="E86" s="309" t="s">
        <v>317</v>
      </c>
      <c r="F86" s="309"/>
      <c r="G86" s="309"/>
    </row>
    <row r="87" spans="1:7" s="24" customFormat="1" ht="27.75" customHeight="1">
      <c r="A87" s="353" t="s">
        <v>318</v>
      </c>
      <c r="B87" s="310">
        <v>171980480</v>
      </c>
      <c r="C87" s="310"/>
      <c r="D87" s="310"/>
      <c r="E87" s="310">
        <v>167087161</v>
      </c>
      <c r="F87" s="310"/>
      <c r="G87" s="310"/>
    </row>
    <row r="88" spans="1:7" s="24" customFormat="1" ht="27.75" customHeight="1">
      <c r="A88" s="353" t="s">
        <v>534</v>
      </c>
      <c r="B88" s="310">
        <v>57536524432</v>
      </c>
      <c r="C88" s="310"/>
      <c r="D88" s="310"/>
      <c r="E88" s="310">
        <v>81114567803</v>
      </c>
      <c r="F88" s="310"/>
      <c r="G88" s="310"/>
    </row>
    <row r="89" spans="1:7" s="24" customFormat="1" ht="27.75" customHeight="1">
      <c r="A89" s="353" t="s">
        <v>535</v>
      </c>
      <c r="B89" s="310"/>
      <c r="C89" s="310"/>
      <c r="D89" s="310"/>
      <c r="E89" s="310"/>
      <c r="F89" s="310"/>
      <c r="G89" s="310"/>
    </row>
    <row r="90" spans="1:7" s="24" customFormat="1" ht="22.5" customHeight="1">
      <c r="A90" s="263" t="s">
        <v>57</v>
      </c>
      <c r="B90" s="286">
        <f>SUM(B87:B89)</f>
        <v>57708504912</v>
      </c>
      <c r="C90" s="286"/>
      <c r="D90" s="286"/>
      <c r="E90" s="286">
        <f>SUM(E87:E89)</f>
        <v>81281654964</v>
      </c>
      <c r="F90" s="286"/>
      <c r="G90" s="286"/>
    </row>
    <row r="91" spans="1:7" s="24" customFormat="1" ht="22.5" customHeight="1">
      <c r="A91" s="367" t="s">
        <v>519</v>
      </c>
      <c r="B91" s="309" t="s">
        <v>316</v>
      </c>
      <c r="C91" s="309"/>
      <c r="D91" s="309"/>
      <c r="E91" s="309" t="s">
        <v>317</v>
      </c>
      <c r="F91" s="309"/>
      <c r="G91" s="309"/>
    </row>
    <row r="92" spans="1:7" s="24" customFormat="1" ht="22.5" customHeight="1">
      <c r="A92" s="166" t="s">
        <v>536</v>
      </c>
      <c r="B92" s="309"/>
      <c r="C92" s="309"/>
      <c r="D92" s="309"/>
      <c r="E92" s="309"/>
      <c r="F92" s="309"/>
      <c r="G92" s="309"/>
    </row>
    <row r="93" spans="1:7" s="24" customFormat="1" ht="35.25" customHeight="1">
      <c r="A93" s="368" t="s">
        <v>538</v>
      </c>
      <c r="B93" s="309"/>
      <c r="C93" s="309"/>
      <c r="D93" s="309"/>
      <c r="E93" s="309"/>
      <c r="F93" s="309"/>
      <c r="G93" s="309"/>
    </row>
    <row r="94" spans="1:7" s="24" customFormat="1" ht="37.5" customHeight="1">
      <c r="A94" s="368" t="s">
        <v>537</v>
      </c>
      <c r="B94" s="309"/>
      <c r="C94" s="309"/>
      <c r="D94" s="309"/>
      <c r="E94" s="309"/>
      <c r="F94" s="309"/>
      <c r="G94" s="309"/>
    </row>
    <row r="95" spans="1:7" s="24" customFormat="1" ht="22.5" customHeight="1">
      <c r="A95" s="353" t="s">
        <v>539</v>
      </c>
      <c r="B95" s="309"/>
      <c r="C95" s="309"/>
      <c r="D95" s="309"/>
      <c r="E95" s="311"/>
      <c r="F95" s="311"/>
      <c r="G95" s="311"/>
    </row>
    <row r="96" spans="1:7" s="24" customFormat="1" ht="23.25" customHeight="1">
      <c r="A96" s="353" t="s">
        <v>540</v>
      </c>
      <c r="B96" s="309"/>
      <c r="C96" s="309"/>
      <c r="D96" s="309"/>
      <c r="E96" s="309"/>
      <c r="F96" s="309"/>
      <c r="G96" s="309"/>
    </row>
    <row r="97" spans="1:7" s="24" customFormat="1" ht="23.25" customHeight="1">
      <c r="A97" s="353" t="s">
        <v>541</v>
      </c>
      <c r="B97" s="309"/>
      <c r="C97" s="309"/>
      <c r="D97" s="309"/>
      <c r="E97" s="309"/>
      <c r="F97" s="309"/>
      <c r="G97" s="309"/>
    </row>
    <row r="98" spans="1:7" s="24" customFormat="1" ht="23.25" customHeight="1">
      <c r="A98" s="353" t="s">
        <v>542</v>
      </c>
      <c r="B98" s="309"/>
      <c r="C98" s="309"/>
      <c r="D98" s="309"/>
      <c r="E98" s="309"/>
      <c r="F98" s="309"/>
      <c r="G98" s="309"/>
    </row>
    <row r="99" spans="1:7" s="24" customFormat="1" ht="23.25" customHeight="1">
      <c r="A99" s="166" t="s">
        <v>543</v>
      </c>
      <c r="B99" s="309" t="s">
        <v>316</v>
      </c>
      <c r="C99" s="309"/>
      <c r="D99" s="309"/>
      <c r="E99" s="309" t="s">
        <v>317</v>
      </c>
      <c r="F99" s="309"/>
      <c r="G99" s="309"/>
    </row>
    <row r="100" spans="1:7" s="24" customFormat="1" ht="21.75" customHeight="1">
      <c r="A100" s="106" t="s">
        <v>544</v>
      </c>
      <c r="B100" s="309"/>
      <c r="C100" s="309"/>
      <c r="D100" s="309"/>
      <c r="E100" s="309"/>
      <c r="F100" s="309"/>
      <c r="G100" s="309"/>
    </row>
    <row r="101" spans="1:7" s="24" customFormat="1" ht="21" customHeight="1">
      <c r="A101" s="353" t="s">
        <v>545</v>
      </c>
      <c r="B101" s="309"/>
      <c r="C101" s="309"/>
      <c r="D101" s="309"/>
      <c r="E101" s="309"/>
      <c r="F101" s="309"/>
      <c r="G101" s="309"/>
    </row>
    <row r="102" spans="1:7" s="24" customFormat="1" ht="21" customHeight="1">
      <c r="A102" s="353" t="s">
        <v>546</v>
      </c>
      <c r="B102" s="309"/>
      <c r="C102" s="309"/>
      <c r="D102" s="309"/>
      <c r="E102" s="309"/>
      <c r="F102" s="309"/>
      <c r="G102" s="309"/>
    </row>
    <row r="103" spans="1:7" s="24" customFormat="1" ht="21" customHeight="1">
      <c r="A103" s="353" t="s">
        <v>547</v>
      </c>
      <c r="B103" s="309"/>
      <c r="C103" s="309"/>
      <c r="D103" s="309"/>
      <c r="E103" s="309"/>
      <c r="F103" s="309"/>
      <c r="G103" s="309"/>
    </row>
    <row r="104" spans="1:7" s="24" customFormat="1" ht="21" customHeight="1">
      <c r="A104" s="106" t="s">
        <v>548</v>
      </c>
      <c r="B104" s="309"/>
      <c r="C104" s="309"/>
      <c r="D104" s="309"/>
      <c r="E104" s="309"/>
      <c r="F104" s="309"/>
      <c r="G104" s="309"/>
    </row>
    <row r="105" spans="1:7" s="24" customFormat="1" ht="21" customHeight="1">
      <c r="A105" s="353" t="s">
        <v>545</v>
      </c>
      <c r="B105" s="309"/>
      <c r="C105" s="309"/>
      <c r="D105" s="309"/>
      <c r="E105" s="309"/>
      <c r="F105" s="309"/>
      <c r="G105" s="309"/>
    </row>
    <row r="106" spans="1:7" s="24" customFormat="1" ht="21" customHeight="1">
      <c r="A106" s="353" t="s">
        <v>546</v>
      </c>
      <c r="B106" s="309"/>
      <c r="C106" s="309"/>
      <c r="D106" s="309"/>
      <c r="E106" s="309"/>
      <c r="F106" s="309"/>
      <c r="G106" s="309"/>
    </row>
    <row r="107" spans="1:7" s="24" customFormat="1" ht="21" customHeight="1">
      <c r="A107" s="353" t="s">
        <v>547</v>
      </c>
      <c r="B107" s="309"/>
      <c r="C107" s="309"/>
      <c r="D107" s="309"/>
      <c r="E107" s="309"/>
      <c r="F107" s="309"/>
      <c r="G107" s="309"/>
    </row>
    <row r="108" spans="1:7" s="24" customFormat="1" ht="41.25" customHeight="1">
      <c r="A108" s="369" t="s">
        <v>773</v>
      </c>
      <c r="B108" s="309" t="s">
        <v>316</v>
      </c>
      <c r="C108" s="309"/>
      <c r="D108" s="309"/>
      <c r="E108" s="309" t="s">
        <v>317</v>
      </c>
      <c r="F108" s="309"/>
      <c r="G108" s="309"/>
    </row>
    <row r="109" spans="1:7" s="24" customFormat="1" ht="30" customHeight="1">
      <c r="A109" s="353" t="s">
        <v>549</v>
      </c>
      <c r="B109" s="312">
        <v>0</v>
      </c>
      <c r="C109" s="312"/>
      <c r="D109" s="312"/>
      <c r="E109" s="312">
        <v>0</v>
      </c>
      <c r="F109" s="312"/>
      <c r="G109" s="312"/>
    </row>
    <row r="110" spans="1:7" s="24" customFormat="1" ht="30" customHeight="1">
      <c r="A110" s="353" t="s">
        <v>550</v>
      </c>
      <c r="B110" s="312">
        <v>3700000000</v>
      </c>
      <c r="C110" s="312"/>
      <c r="D110" s="312"/>
      <c r="E110" s="312">
        <v>11700000000</v>
      </c>
      <c r="F110" s="312"/>
      <c r="G110" s="312"/>
    </row>
    <row r="111" spans="1:7" s="24" customFormat="1" ht="30" customHeight="1">
      <c r="A111" s="353" t="s">
        <v>551</v>
      </c>
      <c r="B111" s="312">
        <v>8300000000</v>
      </c>
      <c r="C111" s="312"/>
      <c r="D111" s="312"/>
      <c r="E111" s="312">
        <v>8300000000</v>
      </c>
      <c r="F111" s="312"/>
      <c r="G111" s="312"/>
    </row>
    <row r="112" spans="1:7" s="24" customFormat="1" ht="32.25" customHeight="1">
      <c r="A112" s="370" t="s">
        <v>57</v>
      </c>
      <c r="B112" s="313">
        <f>SUM(B109:B111)</f>
        <v>12000000000</v>
      </c>
      <c r="C112" s="314"/>
      <c r="D112" s="314"/>
      <c r="E112" s="313">
        <f>SUM(E109:E111)</f>
        <v>20000000000</v>
      </c>
      <c r="F112" s="314"/>
      <c r="G112" s="314"/>
    </row>
    <row r="113" spans="1:7" s="24" customFormat="1" ht="21.75" customHeight="1">
      <c r="A113" s="367" t="s">
        <v>552</v>
      </c>
      <c r="B113" s="309" t="s">
        <v>316</v>
      </c>
      <c r="C113" s="309"/>
      <c r="D113" s="309"/>
      <c r="E113" s="309" t="s">
        <v>317</v>
      </c>
      <c r="F113" s="309"/>
      <c r="G113" s="309"/>
    </row>
    <row r="114" spans="1:7" s="24" customFormat="1" ht="24.75" customHeight="1">
      <c r="A114" s="106" t="s">
        <v>553</v>
      </c>
      <c r="B114" s="312">
        <v>216042845525</v>
      </c>
      <c r="C114" s="312"/>
      <c r="D114" s="312"/>
      <c r="E114" s="312">
        <v>212160485971</v>
      </c>
      <c r="F114" s="312"/>
      <c r="G114" s="312"/>
    </row>
    <row r="115" spans="1:7" s="24" customFormat="1" ht="21.75" hidden="1" customHeight="1">
      <c r="A115" s="353" t="s">
        <v>554</v>
      </c>
      <c r="B115" s="312"/>
      <c r="C115" s="312"/>
      <c r="D115" s="312"/>
      <c r="E115" s="312"/>
      <c r="F115" s="312"/>
      <c r="G115" s="312"/>
    </row>
    <row r="116" spans="1:7" s="24" customFormat="1" ht="30" customHeight="1">
      <c r="A116" s="371" t="s">
        <v>772</v>
      </c>
      <c r="B116" s="309"/>
      <c r="C116" s="309"/>
      <c r="D116" s="309"/>
      <c r="E116" s="309"/>
      <c r="F116" s="309"/>
      <c r="G116" s="309"/>
    </row>
    <row r="117" spans="1:7" s="24" customFormat="1" ht="33.75" customHeight="1">
      <c r="A117" s="368" t="s">
        <v>555</v>
      </c>
      <c r="B117" s="309"/>
      <c r="C117" s="309"/>
      <c r="D117" s="309"/>
      <c r="E117" s="309"/>
      <c r="F117" s="309"/>
      <c r="G117" s="309"/>
    </row>
    <row r="118" spans="1:7" s="24" customFormat="1" ht="24" customHeight="1">
      <c r="A118" s="263" t="s">
        <v>57</v>
      </c>
      <c r="B118" s="286">
        <f>SUM(B114:B117)</f>
        <v>216042845525</v>
      </c>
      <c r="C118" s="286"/>
      <c r="D118" s="286"/>
      <c r="E118" s="286">
        <f>SUM(E114:E117)</f>
        <v>212160485971</v>
      </c>
      <c r="F118" s="286"/>
      <c r="G118" s="286"/>
    </row>
    <row r="119" spans="1:7" s="22" customFormat="1" ht="23.25" customHeight="1">
      <c r="A119" s="367" t="s">
        <v>556</v>
      </c>
      <c r="B119" s="309" t="s">
        <v>316</v>
      </c>
      <c r="C119" s="309"/>
      <c r="D119" s="309"/>
      <c r="E119" s="309" t="s">
        <v>317</v>
      </c>
      <c r="F119" s="309"/>
      <c r="G119" s="309"/>
    </row>
    <row r="120" spans="1:7" s="22" customFormat="1" ht="24.75" customHeight="1">
      <c r="A120" s="106" t="s">
        <v>557</v>
      </c>
      <c r="B120" s="309"/>
      <c r="C120" s="309"/>
      <c r="D120" s="309"/>
      <c r="E120" s="309"/>
      <c r="F120" s="309"/>
      <c r="G120" s="309"/>
    </row>
    <row r="121" spans="1:7" s="24" customFormat="1" ht="24.75" customHeight="1">
      <c r="A121" s="353" t="s">
        <v>319</v>
      </c>
      <c r="B121" s="312"/>
      <c r="C121" s="312"/>
      <c r="D121" s="312"/>
      <c r="E121" s="312"/>
      <c r="F121" s="312"/>
      <c r="G121" s="312"/>
    </row>
    <row r="122" spans="1:7" s="24" customFormat="1" ht="24.75" customHeight="1">
      <c r="A122" s="353" t="s">
        <v>320</v>
      </c>
      <c r="B122" s="312"/>
      <c r="C122" s="312"/>
      <c r="D122" s="312"/>
      <c r="E122" s="312"/>
      <c r="F122" s="312"/>
      <c r="G122" s="312"/>
    </row>
    <row r="123" spans="1:7" s="24" customFormat="1" ht="24.75" customHeight="1">
      <c r="A123" s="353" t="s">
        <v>321</v>
      </c>
      <c r="B123" s="312"/>
      <c r="C123" s="312"/>
      <c r="D123" s="312"/>
      <c r="E123" s="312"/>
      <c r="F123" s="312"/>
      <c r="G123" s="312"/>
    </row>
    <row r="124" spans="1:7" s="24" customFormat="1" ht="24.75" customHeight="1">
      <c r="A124" s="353" t="s">
        <v>558</v>
      </c>
      <c r="B124" s="312"/>
      <c r="C124" s="312"/>
      <c r="D124" s="312"/>
      <c r="E124" s="312"/>
      <c r="F124" s="312"/>
      <c r="G124" s="312"/>
    </row>
    <row r="125" spans="1:7" s="24" customFormat="1" ht="24.75" customHeight="1">
      <c r="A125" s="353" t="s">
        <v>559</v>
      </c>
      <c r="B125" s="312"/>
      <c r="C125" s="312"/>
      <c r="D125" s="312"/>
      <c r="E125" s="312"/>
      <c r="F125" s="312"/>
      <c r="G125" s="312"/>
    </row>
    <row r="126" spans="1:7" s="24" customFormat="1" ht="24.75" customHeight="1">
      <c r="A126" s="353" t="s">
        <v>560</v>
      </c>
      <c r="B126" s="312"/>
      <c r="C126" s="312"/>
      <c r="D126" s="312"/>
      <c r="E126" s="312"/>
      <c r="F126" s="312"/>
      <c r="G126" s="312"/>
    </row>
    <row r="127" spans="1:7" s="24" customFormat="1" ht="24.75" customHeight="1">
      <c r="A127" s="353" t="s">
        <v>322</v>
      </c>
      <c r="B127" s="310">
        <v>4279759116</v>
      </c>
      <c r="C127" s="310"/>
      <c r="D127" s="310"/>
      <c r="E127" s="310">
        <v>5584691477</v>
      </c>
      <c r="F127" s="310"/>
      <c r="G127" s="310"/>
    </row>
    <row r="128" spans="1:7" s="24" customFormat="1" ht="24.75" customHeight="1">
      <c r="A128" s="106" t="s">
        <v>561</v>
      </c>
      <c r="B128" s="312"/>
      <c r="C128" s="312"/>
      <c r="D128" s="312"/>
      <c r="E128" s="312"/>
      <c r="F128" s="312"/>
      <c r="G128" s="312"/>
    </row>
    <row r="129" spans="1:9" s="24" customFormat="1" ht="24.75" customHeight="1">
      <c r="A129" s="353" t="s">
        <v>319</v>
      </c>
      <c r="B129" s="312"/>
      <c r="C129" s="312"/>
      <c r="D129" s="312"/>
      <c r="E129" s="312"/>
      <c r="F129" s="312"/>
      <c r="G129" s="312"/>
    </row>
    <row r="130" spans="1:9" s="24" customFormat="1" ht="24.75" customHeight="1">
      <c r="A130" s="353" t="s">
        <v>320</v>
      </c>
      <c r="B130" s="312"/>
      <c r="C130" s="312"/>
      <c r="D130" s="312"/>
      <c r="E130" s="312"/>
      <c r="F130" s="312"/>
      <c r="G130" s="312"/>
    </row>
    <row r="131" spans="1:9" s="24" customFormat="1" ht="25.5" customHeight="1">
      <c r="A131" s="353" t="s">
        <v>321</v>
      </c>
      <c r="B131" s="312"/>
      <c r="C131" s="312"/>
      <c r="D131" s="312"/>
      <c r="E131" s="312"/>
      <c r="F131" s="312"/>
      <c r="G131" s="312"/>
    </row>
    <row r="132" spans="1:9" s="24" customFormat="1" ht="25.5" customHeight="1">
      <c r="A132" s="353" t="s">
        <v>558</v>
      </c>
      <c r="B132" s="312"/>
      <c r="C132" s="312"/>
      <c r="D132" s="312"/>
      <c r="E132" s="312"/>
      <c r="F132" s="312"/>
      <c r="G132" s="312"/>
    </row>
    <row r="133" spans="1:9" s="24" customFormat="1" ht="25.5" customHeight="1">
      <c r="A133" s="353" t="s">
        <v>559</v>
      </c>
      <c r="B133" s="312"/>
      <c r="C133" s="312"/>
      <c r="D133" s="312"/>
      <c r="E133" s="312"/>
      <c r="F133" s="312"/>
      <c r="G133" s="312"/>
    </row>
    <row r="134" spans="1:9" s="24" customFormat="1" ht="25.5" customHeight="1">
      <c r="A134" s="353" t="s">
        <v>560</v>
      </c>
      <c r="B134" s="312"/>
      <c r="C134" s="312"/>
      <c r="D134" s="312"/>
      <c r="E134" s="312"/>
      <c r="F134" s="312"/>
      <c r="G134" s="312"/>
    </row>
    <row r="135" spans="1:9" s="24" customFormat="1" ht="25.5" customHeight="1">
      <c r="A135" s="353" t="s">
        <v>322</v>
      </c>
      <c r="B135" s="312"/>
      <c r="C135" s="312"/>
      <c r="D135" s="312"/>
      <c r="E135" s="312"/>
      <c r="F135" s="312"/>
      <c r="G135" s="312"/>
    </row>
    <row r="136" spans="1:9" s="24" customFormat="1" ht="25.5" customHeight="1">
      <c r="A136" s="263" t="s">
        <v>57</v>
      </c>
      <c r="B136" s="286">
        <f>SUM(B121:B127)</f>
        <v>4279759116</v>
      </c>
      <c r="C136" s="286"/>
      <c r="D136" s="286"/>
      <c r="E136" s="286">
        <f>SUM(E121:E127)</f>
        <v>5584691477</v>
      </c>
      <c r="F136" s="286"/>
      <c r="G136" s="286"/>
      <c r="I136" s="36"/>
    </row>
    <row r="137" spans="1:9" s="24" customFormat="1" ht="36" customHeight="1">
      <c r="A137" s="372" t="s">
        <v>787</v>
      </c>
      <c r="B137" s="309" t="s">
        <v>316</v>
      </c>
      <c r="C137" s="309"/>
      <c r="D137" s="309"/>
      <c r="E137" s="309" t="s">
        <v>317</v>
      </c>
      <c r="F137" s="309"/>
      <c r="G137" s="309"/>
      <c r="I137" s="36"/>
    </row>
    <row r="138" spans="1:9" s="24" customFormat="1" ht="21" customHeight="1">
      <c r="A138" s="373" t="s">
        <v>562</v>
      </c>
      <c r="B138" s="309"/>
      <c r="C138" s="309"/>
      <c r="D138" s="309"/>
      <c r="E138" s="309"/>
      <c r="F138" s="309"/>
      <c r="G138" s="309"/>
      <c r="I138" s="36"/>
    </row>
    <row r="139" spans="1:9" s="24" customFormat="1" ht="21" customHeight="1">
      <c r="A139" s="373" t="s">
        <v>563</v>
      </c>
      <c r="B139" s="309"/>
      <c r="C139" s="309"/>
      <c r="D139" s="309"/>
      <c r="E139" s="309"/>
      <c r="F139" s="309"/>
      <c r="G139" s="309"/>
      <c r="I139" s="36"/>
    </row>
    <row r="140" spans="1:9" s="24" customFormat="1" ht="21" customHeight="1">
      <c r="A140" s="373" t="s">
        <v>564</v>
      </c>
      <c r="B140" s="309"/>
      <c r="C140" s="309"/>
      <c r="D140" s="309"/>
      <c r="E140" s="309"/>
      <c r="F140" s="309"/>
      <c r="G140" s="309"/>
      <c r="I140" s="36"/>
    </row>
    <row r="141" spans="1:9" s="24" customFormat="1" ht="21" customHeight="1">
      <c r="A141" s="373" t="s">
        <v>565</v>
      </c>
      <c r="B141" s="309"/>
      <c r="C141" s="309"/>
      <c r="D141" s="309"/>
      <c r="E141" s="309"/>
      <c r="F141" s="309"/>
      <c r="G141" s="309"/>
      <c r="I141" s="36"/>
    </row>
    <row r="142" spans="1:9" s="24" customFormat="1" ht="30.75" customHeight="1">
      <c r="A142" s="374" t="s">
        <v>566</v>
      </c>
      <c r="B142" s="309" t="s">
        <v>316</v>
      </c>
      <c r="C142" s="309"/>
      <c r="D142" s="309"/>
      <c r="E142" s="309" t="s">
        <v>317</v>
      </c>
      <c r="F142" s="309"/>
      <c r="G142" s="309"/>
      <c r="I142" s="36"/>
    </row>
    <row r="143" spans="1:9" s="24" customFormat="1" ht="91.5" customHeight="1">
      <c r="A143" s="375" t="s">
        <v>786</v>
      </c>
      <c r="B143" s="309"/>
      <c r="C143" s="309"/>
      <c r="D143" s="309"/>
      <c r="E143" s="309"/>
      <c r="F143" s="309"/>
      <c r="G143" s="309"/>
      <c r="I143" s="36"/>
    </row>
    <row r="144" spans="1:9" s="24" customFormat="1" ht="58.5" customHeight="1">
      <c r="A144" s="375" t="s">
        <v>567</v>
      </c>
      <c r="B144" s="309"/>
      <c r="C144" s="309"/>
      <c r="D144" s="309"/>
      <c r="E144" s="309"/>
      <c r="F144" s="309"/>
      <c r="G144" s="309"/>
      <c r="I144" s="36"/>
    </row>
    <row r="145" spans="1:9" s="24" customFormat="1" ht="31.5" customHeight="1">
      <c r="A145" s="111" t="s">
        <v>568</v>
      </c>
      <c r="B145" s="309"/>
      <c r="C145" s="309"/>
      <c r="D145" s="309"/>
      <c r="E145" s="309"/>
      <c r="F145" s="309"/>
      <c r="G145" s="309"/>
      <c r="I145" s="36"/>
    </row>
    <row r="146" spans="1:9" s="24" customFormat="1" ht="28.5" customHeight="1">
      <c r="A146" s="263" t="s">
        <v>57</v>
      </c>
      <c r="B146" s="309"/>
      <c r="C146" s="309"/>
      <c r="D146" s="309"/>
      <c r="E146" s="309"/>
      <c r="F146" s="309"/>
      <c r="G146" s="309">
        <v>0</v>
      </c>
      <c r="I146" s="36"/>
    </row>
    <row r="147" spans="1:9" s="24" customFormat="1" ht="23.25" customHeight="1">
      <c r="A147" s="367" t="s">
        <v>569</v>
      </c>
      <c r="B147" s="309" t="s">
        <v>316</v>
      </c>
      <c r="C147" s="309"/>
      <c r="D147" s="309"/>
      <c r="E147" s="309" t="s">
        <v>317</v>
      </c>
      <c r="F147" s="309"/>
      <c r="G147" s="309"/>
    </row>
    <row r="148" spans="1:9" s="24" customFormat="1" ht="27" customHeight="1">
      <c r="A148" s="353" t="s">
        <v>323</v>
      </c>
      <c r="B148" s="311"/>
      <c r="C148" s="311"/>
      <c r="D148" s="311"/>
      <c r="E148" s="311"/>
      <c r="F148" s="311"/>
      <c r="G148" s="311"/>
      <c r="H148" s="27"/>
    </row>
    <row r="149" spans="1:9" s="24" customFormat="1" ht="27" customHeight="1">
      <c r="A149" s="353" t="s">
        <v>324</v>
      </c>
      <c r="B149" s="310">
        <v>6172729279</v>
      </c>
      <c r="C149" s="310"/>
      <c r="D149" s="310"/>
      <c r="E149" s="310">
        <v>1338454854</v>
      </c>
      <c r="F149" s="310"/>
      <c r="G149" s="310"/>
    </row>
    <row r="150" spans="1:9" s="24" customFormat="1" ht="27" customHeight="1">
      <c r="A150" s="353" t="s">
        <v>325</v>
      </c>
      <c r="B150" s="310">
        <v>1187433498</v>
      </c>
      <c r="C150" s="310"/>
      <c r="D150" s="310"/>
      <c r="E150" s="310">
        <v>313031692</v>
      </c>
      <c r="F150" s="310"/>
      <c r="G150" s="310"/>
      <c r="H150" s="36"/>
    </row>
    <row r="151" spans="1:9" s="24" customFormat="1" ht="27" customHeight="1">
      <c r="A151" s="353" t="s">
        <v>326</v>
      </c>
      <c r="B151" s="310">
        <v>194299553393</v>
      </c>
      <c r="C151" s="310"/>
      <c r="D151" s="310"/>
      <c r="E151" s="310">
        <v>209345679914</v>
      </c>
      <c r="F151" s="310"/>
      <c r="G151" s="310"/>
      <c r="H151" s="36"/>
    </row>
    <row r="152" spans="1:9" s="24" customFormat="1" ht="27" customHeight="1">
      <c r="A152" s="353" t="s">
        <v>327</v>
      </c>
      <c r="B152" s="310">
        <v>0</v>
      </c>
      <c r="C152" s="310"/>
      <c r="D152" s="310"/>
      <c r="E152" s="310">
        <v>0</v>
      </c>
      <c r="F152" s="310"/>
      <c r="G152" s="310"/>
    </row>
    <row r="153" spans="1:9" s="24" customFormat="1" ht="27" customHeight="1">
      <c r="A153" s="353" t="s">
        <v>328</v>
      </c>
      <c r="B153" s="310">
        <v>621999288</v>
      </c>
      <c r="C153" s="310"/>
      <c r="D153" s="310"/>
      <c r="E153" s="310">
        <v>666819393</v>
      </c>
      <c r="F153" s="310"/>
      <c r="G153" s="310"/>
    </row>
    <row r="154" spans="1:9" s="24" customFormat="1" ht="27" customHeight="1">
      <c r="A154" s="353" t="s">
        <v>329</v>
      </c>
      <c r="B154" s="310"/>
      <c r="C154" s="310"/>
      <c r="D154" s="310"/>
      <c r="E154" s="310"/>
      <c r="F154" s="310"/>
      <c r="G154" s="310"/>
    </row>
    <row r="155" spans="1:9" s="24" customFormat="1" ht="27" customHeight="1">
      <c r="A155" s="353" t="s">
        <v>330</v>
      </c>
      <c r="B155" s="310"/>
      <c r="C155" s="310"/>
      <c r="D155" s="310"/>
      <c r="E155" s="310"/>
      <c r="F155" s="310"/>
      <c r="G155" s="310"/>
    </row>
    <row r="156" spans="1:9" s="24" customFormat="1" ht="29.25" customHeight="1">
      <c r="A156" s="263" t="s">
        <v>771</v>
      </c>
      <c r="B156" s="286">
        <f>SUM(B149:B155)</f>
        <v>202281715458</v>
      </c>
      <c r="C156" s="286"/>
      <c r="D156" s="286"/>
      <c r="E156" s="286">
        <f>SUM(E149:E155)</f>
        <v>211663985853</v>
      </c>
      <c r="F156" s="286"/>
      <c r="G156" s="286"/>
    </row>
    <row r="157" spans="1:9" s="262" customFormat="1" ht="36.75" customHeight="1">
      <c r="A157" s="376" t="s">
        <v>570</v>
      </c>
      <c r="B157" s="315" t="s">
        <v>316</v>
      </c>
      <c r="C157" s="315"/>
      <c r="D157" s="315"/>
      <c r="E157" s="315" t="s">
        <v>317</v>
      </c>
      <c r="F157" s="315"/>
      <c r="G157" s="315"/>
    </row>
    <row r="158" spans="1:9" s="24" customFormat="1" ht="35.25" customHeight="1">
      <c r="A158" s="377" t="s">
        <v>571</v>
      </c>
      <c r="B158" s="316"/>
      <c r="C158" s="316"/>
      <c r="D158" s="316"/>
      <c r="E158" s="316"/>
      <c r="F158" s="316"/>
      <c r="G158" s="316"/>
    </row>
    <row r="159" spans="1:9" s="24" customFormat="1" ht="50.25" customHeight="1">
      <c r="A159" s="377" t="s">
        <v>572</v>
      </c>
      <c r="B159" s="316"/>
      <c r="C159" s="316"/>
      <c r="D159" s="316"/>
      <c r="E159" s="316"/>
      <c r="F159" s="316"/>
      <c r="G159" s="316"/>
    </row>
    <row r="160" spans="1:9" s="24" customFormat="1" ht="32.25" customHeight="1">
      <c r="A160" s="378" t="s">
        <v>57</v>
      </c>
      <c r="B160" s="317">
        <v>0</v>
      </c>
      <c r="C160" s="317"/>
      <c r="D160" s="317"/>
      <c r="E160" s="317">
        <v>0</v>
      </c>
      <c r="F160" s="317"/>
      <c r="G160" s="317"/>
    </row>
    <row r="161" spans="1:9" s="262" customFormat="1" ht="47.25" customHeight="1">
      <c r="A161" s="377" t="s">
        <v>573</v>
      </c>
      <c r="B161" s="318"/>
      <c r="C161" s="318"/>
      <c r="D161" s="318"/>
      <c r="E161" s="318"/>
      <c r="F161" s="318"/>
      <c r="G161" s="318"/>
    </row>
    <row r="162" spans="1:9" s="24" customFormat="1" ht="30.75" customHeight="1">
      <c r="A162" s="379" t="s">
        <v>574</v>
      </c>
      <c r="B162" s="316"/>
      <c r="C162" s="316"/>
      <c r="D162" s="316"/>
      <c r="E162" s="316"/>
      <c r="F162" s="316"/>
      <c r="G162" s="316"/>
    </row>
    <row r="163" spans="1:9" s="24" customFormat="1" ht="27" customHeight="1">
      <c r="A163" s="379" t="s">
        <v>575</v>
      </c>
      <c r="B163" s="316"/>
      <c r="C163" s="316"/>
      <c r="D163" s="316"/>
      <c r="E163" s="316"/>
      <c r="F163" s="316"/>
      <c r="G163" s="316"/>
    </row>
    <row r="164" spans="1:9" s="24" customFormat="1" ht="27" customHeight="1">
      <c r="A164" s="379" t="s">
        <v>576</v>
      </c>
      <c r="B164" s="316"/>
      <c r="C164" s="316"/>
      <c r="D164" s="316"/>
      <c r="E164" s="316"/>
      <c r="F164" s="316"/>
      <c r="G164" s="316"/>
    </row>
    <row r="165" spans="1:9" s="24" customFormat="1" ht="25.5" customHeight="1">
      <c r="A165" s="367" t="s">
        <v>578</v>
      </c>
      <c r="B165" s="309" t="s">
        <v>316</v>
      </c>
      <c r="C165" s="309"/>
      <c r="D165" s="309"/>
      <c r="E165" s="309" t="s">
        <v>317</v>
      </c>
      <c r="F165" s="309"/>
      <c r="G165" s="309"/>
      <c r="H165" s="37"/>
      <c r="I165" s="37"/>
    </row>
    <row r="166" spans="1:9" s="24" customFormat="1" ht="25.5" hidden="1" customHeight="1">
      <c r="A166" s="106" t="s">
        <v>579</v>
      </c>
      <c r="B166" s="309"/>
      <c r="C166" s="309"/>
      <c r="D166" s="309"/>
      <c r="E166" s="309"/>
      <c r="F166" s="309"/>
      <c r="G166" s="309"/>
      <c r="H166" s="37"/>
      <c r="I166" s="37"/>
    </row>
    <row r="167" spans="1:9" s="24" customFormat="1" ht="25.5" hidden="1" customHeight="1">
      <c r="A167" s="353" t="s">
        <v>580</v>
      </c>
      <c r="B167" s="309"/>
      <c r="C167" s="309"/>
      <c r="D167" s="309"/>
      <c r="E167" s="309"/>
      <c r="F167" s="309"/>
      <c r="G167" s="309"/>
      <c r="H167" s="37"/>
      <c r="I167" s="37"/>
    </row>
    <row r="168" spans="1:9" s="24" customFormat="1" ht="25.5" hidden="1" customHeight="1">
      <c r="A168" s="353" t="s">
        <v>581</v>
      </c>
      <c r="B168" s="309"/>
      <c r="C168" s="309"/>
      <c r="D168" s="309"/>
      <c r="E168" s="309"/>
      <c r="F168" s="309"/>
      <c r="G168" s="309"/>
      <c r="H168" s="37"/>
      <c r="I168" s="37"/>
    </row>
    <row r="169" spans="1:9" s="24" customFormat="1" ht="25.5" hidden="1" customHeight="1">
      <c r="A169" s="353" t="s">
        <v>582</v>
      </c>
      <c r="B169" s="309"/>
      <c r="C169" s="309"/>
      <c r="D169" s="309"/>
      <c r="E169" s="309"/>
      <c r="F169" s="309"/>
      <c r="G169" s="309"/>
      <c r="H169" s="37"/>
      <c r="I169" s="37"/>
    </row>
    <row r="170" spans="1:9" s="24" customFormat="1" ht="35.25" hidden="1" customHeight="1">
      <c r="A170" s="368" t="s">
        <v>584</v>
      </c>
      <c r="B170" s="309"/>
      <c r="C170" s="309"/>
      <c r="D170" s="309"/>
      <c r="E170" s="309"/>
      <c r="F170" s="309"/>
      <c r="G170" s="309"/>
      <c r="H170" s="37"/>
      <c r="I170" s="37"/>
    </row>
    <row r="171" spans="1:9" s="24" customFormat="1" ht="25.5" customHeight="1">
      <c r="A171" s="106" t="s">
        <v>561</v>
      </c>
      <c r="B171" s="309"/>
      <c r="C171" s="309"/>
      <c r="D171" s="309"/>
      <c r="E171" s="309"/>
      <c r="F171" s="309"/>
      <c r="G171" s="309"/>
      <c r="H171" s="37"/>
      <c r="I171" s="37"/>
    </row>
    <row r="172" spans="1:9" s="24" customFormat="1" ht="25.5" customHeight="1">
      <c r="A172" s="353" t="s">
        <v>770</v>
      </c>
      <c r="B172" s="319">
        <f>111900394+872570845</f>
        <v>984471239</v>
      </c>
      <c r="C172" s="319"/>
      <c r="D172" s="319"/>
      <c r="E172" s="319">
        <v>1044144980</v>
      </c>
      <c r="F172" s="319"/>
      <c r="G172" s="319"/>
      <c r="H172" s="49"/>
    </row>
    <row r="173" spans="1:9" s="24" customFormat="1" ht="25.5" customHeight="1">
      <c r="A173" s="353" t="s">
        <v>583</v>
      </c>
      <c r="B173" s="320"/>
      <c r="C173" s="309"/>
      <c r="D173" s="309"/>
      <c r="E173" s="319"/>
      <c r="F173" s="319"/>
      <c r="G173" s="319"/>
      <c r="H173" s="37"/>
    </row>
    <row r="174" spans="1:9" s="24" customFormat="1" ht="25.5" customHeight="1">
      <c r="A174" s="353" t="s">
        <v>769</v>
      </c>
      <c r="B174" s="319">
        <f>14078744139-B172</f>
        <v>13094272900</v>
      </c>
      <c r="C174" s="319"/>
      <c r="D174" s="319"/>
      <c r="E174" s="319">
        <f>13325328198-E172</f>
        <v>12281183218</v>
      </c>
      <c r="F174" s="319"/>
      <c r="G174" s="319"/>
      <c r="H174" s="37"/>
    </row>
    <row r="175" spans="1:9" s="24" customFormat="1" ht="25.5" customHeight="1">
      <c r="A175" s="368" t="s">
        <v>768</v>
      </c>
      <c r="B175" s="309"/>
      <c r="C175" s="309"/>
      <c r="D175" s="309"/>
      <c r="E175" s="309"/>
      <c r="F175" s="309"/>
      <c r="G175" s="309"/>
      <c r="H175" s="49"/>
    </row>
    <row r="176" spans="1:9" s="100" customFormat="1" ht="21.75" customHeight="1">
      <c r="A176" s="380" t="s">
        <v>57</v>
      </c>
      <c r="B176" s="286">
        <f>SUM(B172:B175)</f>
        <v>14078744139</v>
      </c>
      <c r="C176" s="286"/>
      <c r="D176" s="286"/>
      <c r="E176" s="286">
        <f>SUM(E172:E175)</f>
        <v>13325328198</v>
      </c>
      <c r="F176" s="286"/>
      <c r="G176" s="286"/>
    </row>
    <row r="177" spans="1:7" s="100" customFormat="1" ht="21.75" customHeight="1">
      <c r="A177" s="374" t="s">
        <v>585</v>
      </c>
      <c r="B177" s="309" t="s">
        <v>316</v>
      </c>
      <c r="C177" s="309"/>
      <c r="D177" s="309"/>
      <c r="E177" s="309" t="s">
        <v>317</v>
      </c>
      <c r="F177" s="309"/>
      <c r="G177" s="309"/>
    </row>
    <row r="178" spans="1:7" s="100" customFormat="1" ht="30.75" customHeight="1">
      <c r="A178" s="368" t="s">
        <v>579</v>
      </c>
      <c r="B178" s="321">
        <v>6844313790</v>
      </c>
      <c r="C178" s="321"/>
      <c r="D178" s="321"/>
      <c r="E178" s="321">
        <v>6149269474</v>
      </c>
      <c r="F178" s="321"/>
      <c r="G178" s="321"/>
    </row>
    <row r="179" spans="1:7" s="100" customFormat="1" ht="30.75" customHeight="1">
      <c r="A179" s="368" t="s">
        <v>586</v>
      </c>
      <c r="B179" s="321">
        <v>3567491073</v>
      </c>
      <c r="C179" s="321"/>
      <c r="D179" s="321"/>
      <c r="E179" s="321">
        <v>3692491073</v>
      </c>
      <c r="F179" s="321"/>
      <c r="G179" s="321"/>
    </row>
    <row r="180" spans="1:7" s="100" customFormat="1" ht="21.75" hidden="1" customHeight="1">
      <c r="A180" s="380" t="s">
        <v>57</v>
      </c>
      <c r="B180" s="322">
        <f>SUM(B177:B179)</f>
        <v>10411804863</v>
      </c>
      <c r="C180" s="322"/>
      <c r="D180" s="322"/>
      <c r="E180" s="322">
        <f>SUM(G177:G179)</f>
        <v>0</v>
      </c>
      <c r="F180" s="322"/>
      <c r="G180" s="322"/>
    </row>
    <row r="181" spans="1:7" s="100" customFormat="1" ht="27" customHeight="1">
      <c r="A181" s="381" t="s">
        <v>764</v>
      </c>
      <c r="B181" s="311" t="s">
        <v>316</v>
      </c>
      <c r="C181" s="311"/>
      <c r="D181" s="311"/>
      <c r="E181" s="311" t="s">
        <v>317</v>
      </c>
      <c r="F181" s="311"/>
      <c r="G181" s="311"/>
    </row>
    <row r="182" spans="1:7" s="100" customFormat="1" ht="25.5" customHeight="1">
      <c r="A182" s="225" t="s">
        <v>755</v>
      </c>
      <c r="B182" s="323"/>
      <c r="C182" s="323"/>
      <c r="D182" s="323"/>
      <c r="E182" s="323"/>
      <c r="F182" s="323"/>
      <c r="G182" s="323"/>
    </row>
    <row r="183" spans="1:7" s="100" customFormat="1" ht="25.5" customHeight="1">
      <c r="A183" s="261" t="s">
        <v>774</v>
      </c>
      <c r="B183" s="324">
        <f>279564912713</f>
        <v>279564912713</v>
      </c>
      <c r="C183" s="324"/>
      <c r="D183" s="324"/>
      <c r="E183" s="324">
        <f>313141887801</f>
        <v>313141887801</v>
      </c>
      <c r="F183" s="324"/>
      <c r="G183" s="324"/>
    </row>
    <row r="184" spans="1:7" s="100" customFormat="1" ht="25.5" customHeight="1">
      <c r="A184" s="261" t="s">
        <v>766</v>
      </c>
      <c r="B184" s="324">
        <v>9778999190</v>
      </c>
      <c r="C184" s="324"/>
      <c r="D184" s="324"/>
      <c r="E184" s="324">
        <v>13781861313</v>
      </c>
      <c r="F184" s="324"/>
      <c r="G184" s="324"/>
    </row>
    <row r="185" spans="1:7" s="100" customFormat="1" ht="25.5" customHeight="1">
      <c r="A185" s="382" t="s">
        <v>765</v>
      </c>
      <c r="B185" s="325">
        <v>7375635404</v>
      </c>
      <c r="C185" s="325"/>
      <c r="D185" s="325"/>
      <c r="E185" s="325">
        <v>5966535404</v>
      </c>
      <c r="F185" s="325"/>
      <c r="G185" s="325"/>
    </row>
    <row r="186" spans="1:7" s="100" customFormat="1" ht="25.5" customHeight="1">
      <c r="A186" s="383" t="s">
        <v>767</v>
      </c>
      <c r="B186" s="325">
        <v>24071703820</v>
      </c>
      <c r="C186" s="325"/>
      <c r="D186" s="325"/>
      <c r="E186" s="325">
        <v>24071703820</v>
      </c>
      <c r="F186" s="325"/>
      <c r="G186" s="325"/>
    </row>
    <row r="187" spans="1:7" s="100" customFormat="1" ht="32.25" customHeight="1">
      <c r="A187" s="384" t="s">
        <v>587</v>
      </c>
      <c r="B187" s="326">
        <v>0</v>
      </c>
      <c r="C187" s="326"/>
      <c r="D187" s="326"/>
      <c r="E187" s="326">
        <v>0</v>
      </c>
      <c r="F187" s="326"/>
      <c r="G187" s="326"/>
    </row>
    <row r="188" spans="1:7" s="100" customFormat="1" ht="45.75" customHeight="1">
      <c r="A188" s="385" t="s">
        <v>588</v>
      </c>
      <c r="B188" s="325">
        <v>0</v>
      </c>
      <c r="C188" s="325"/>
      <c r="D188" s="325"/>
      <c r="E188" s="325">
        <v>0</v>
      </c>
      <c r="F188" s="325"/>
      <c r="G188" s="325"/>
    </row>
    <row r="189" spans="1:7" s="100" customFormat="1" ht="33.75" customHeight="1">
      <c r="A189" s="380" t="s">
        <v>57</v>
      </c>
      <c r="B189" s="322">
        <f>SUM(B183:B188)</f>
        <v>320791251127</v>
      </c>
      <c r="C189" s="322"/>
      <c r="D189" s="322"/>
      <c r="E189" s="322">
        <f>SUM(E183:E188)</f>
        <v>356961988338</v>
      </c>
      <c r="F189" s="322"/>
      <c r="G189" s="322"/>
    </row>
    <row r="190" spans="1:7" s="100" customFormat="1" ht="26.25" customHeight="1">
      <c r="A190" s="386" t="s">
        <v>589</v>
      </c>
      <c r="B190" s="311" t="s">
        <v>316</v>
      </c>
      <c r="C190" s="311"/>
      <c r="D190" s="311"/>
      <c r="E190" s="311" t="s">
        <v>317</v>
      </c>
      <c r="F190" s="311"/>
      <c r="G190" s="311"/>
    </row>
    <row r="191" spans="1:7" s="100" customFormat="1" ht="33" customHeight="1">
      <c r="A191" s="124" t="s">
        <v>590</v>
      </c>
      <c r="B191" s="327">
        <v>40031778240</v>
      </c>
      <c r="C191" s="327"/>
      <c r="D191" s="327"/>
      <c r="E191" s="327">
        <v>34352399544</v>
      </c>
      <c r="F191" s="327"/>
      <c r="G191" s="327"/>
    </row>
    <row r="192" spans="1:7" s="100" customFormat="1" ht="36.75" customHeight="1">
      <c r="A192" s="387" t="s">
        <v>591</v>
      </c>
      <c r="B192" s="328"/>
      <c r="C192" s="328"/>
      <c r="D192" s="328"/>
      <c r="E192" s="328"/>
      <c r="F192" s="328"/>
      <c r="G192" s="328"/>
    </row>
    <row r="193" spans="1:7" s="100" customFormat="1" ht="36.75" customHeight="1">
      <c r="A193" s="387" t="s">
        <v>592</v>
      </c>
      <c r="B193" s="328"/>
      <c r="C193" s="328"/>
      <c r="D193" s="328"/>
      <c r="E193" s="328"/>
      <c r="F193" s="328"/>
      <c r="G193" s="328"/>
    </row>
    <row r="194" spans="1:7" s="100" customFormat="1" ht="34.5" customHeight="1">
      <c r="A194" s="387" t="s">
        <v>593</v>
      </c>
      <c r="B194" s="327">
        <v>0</v>
      </c>
      <c r="C194" s="327"/>
      <c r="D194" s="327"/>
      <c r="E194" s="327">
        <v>0</v>
      </c>
      <c r="F194" s="327"/>
      <c r="G194" s="327"/>
    </row>
    <row r="195" spans="1:7" s="100" customFormat="1" ht="19.5" customHeight="1">
      <c r="A195" s="373" t="s">
        <v>594</v>
      </c>
      <c r="B195" s="327"/>
      <c r="C195" s="327"/>
      <c r="D195" s="327"/>
      <c r="E195" s="327"/>
      <c r="F195" s="327"/>
      <c r="G195" s="327"/>
    </row>
    <row r="196" spans="1:7" s="100" customFormat="1" ht="42" hidden="1" customHeight="1">
      <c r="A196" s="388" t="s">
        <v>595</v>
      </c>
      <c r="B196" s="327"/>
      <c r="C196" s="327"/>
      <c r="D196" s="327"/>
      <c r="E196" s="327"/>
      <c r="F196" s="327"/>
      <c r="G196" s="327"/>
    </row>
    <row r="197" spans="1:7" s="100" customFormat="1" ht="39" hidden="1" customHeight="1">
      <c r="A197" s="388" t="s">
        <v>596</v>
      </c>
      <c r="B197" s="327"/>
      <c r="C197" s="327"/>
      <c r="D197" s="327"/>
      <c r="E197" s="327"/>
      <c r="F197" s="327"/>
      <c r="G197" s="327"/>
    </row>
    <row r="198" spans="1:7" s="100" customFormat="1" ht="39" customHeight="1">
      <c r="A198" s="389" t="s">
        <v>597</v>
      </c>
      <c r="B198" s="327"/>
      <c r="C198" s="327"/>
      <c r="D198" s="327"/>
      <c r="E198" s="327"/>
      <c r="F198" s="327"/>
      <c r="G198" s="327"/>
    </row>
    <row r="199" spans="1:7" s="100" customFormat="1" ht="26.25" customHeight="1">
      <c r="A199" s="380" t="s">
        <v>57</v>
      </c>
      <c r="B199" s="286">
        <f>SUM(B191:B198)</f>
        <v>40031778240</v>
      </c>
      <c r="C199" s="286"/>
      <c r="D199" s="286"/>
      <c r="E199" s="286">
        <f>SUM(E191:E198)</f>
        <v>34352399544</v>
      </c>
      <c r="F199" s="286"/>
      <c r="G199" s="286"/>
    </row>
    <row r="200" spans="1:7" s="24" customFormat="1" ht="22.5" customHeight="1">
      <c r="A200" s="367" t="s">
        <v>733</v>
      </c>
      <c r="B200" s="329"/>
      <c r="C200" s="329"/>
      <c r="D200" s="329"/>
      <c r="E200" s="329"/>
      <c r="F200" s="329"/>
      <c r="G200" s="329"/>
    </row>
    <row r="201" spans="1:7" s="24" customFormat="1" ht="22.5" customHeight="1">
      <c r="A201" s="367" t="s">
        <v>734</v>
      </c>
      <c r="B201" s="329"/>
      <c r="C201" s="329"/>
      <c r="D201" s="329"/>
      <c r="E201" s="329"/>
      <c r="F201" s="329"/>
      <c r="G201" s="329"/>
    </row>
    <row r="202" spans="1:7" s="100" customFormat="1" ht="24" customHeight="1">
      <c r="A202" s="390" t="s">
        <v>732</v>
      </c>
      <c r="B202" s="330" t="s">
        <v>316</v>
      </c>
      <c r="C202" s="330"/>
      <c r="D202" s="330"/>
      <c r="E202" s="330" t="s">
        <v>317</v>
      </c>
      <c r="F202" s="330"/>
      <c r="G202" s="330"/>
    </row>
    <row r="203" spans="1:7" s="100" customFormat="1" ht="32.25" customHeight="1">
      <c r="A203" s="368" t="s">
        <v>598</v>
      </c>
      <c r="B203" s="331"/>
      <c r="C203" s="331"/>
      <c r="D203" s="331"/>
      <c r="E203" s="332"/>
      <c r="F203" s="332"/>
      <c r="G203" s="332"/>
    </row>
    <row r="204" spans="1:7" s="24" customFormat="1" ht="19.5" customHeight="1">
      <c r="A204" s="165" t="s">
        <v>331</v>
      </c>
      <c r="B204" s="321">
        <v>7078611011</v>
      </c>
      <c r="C204" s="321"/>
      <c r="D204" s="321"/>
      <c r="E204" s="321">
        <v>10074242772</v>
      </c>
      <c r="F204" s="321"/>
      <c r="G204" s="321"/>
    </row>
    <row r="205" spans="1:7" s="24" customFormat="1" ht="19.5" customHeight="1">
      <c r="A205" s="353" t="s">
        <v>332</v>
      </c>
      <c r="B205" s="321">
        <v>0</v>
      </c>
      <c r="C205" s="321"/>
      <c r="D205" s="321"/>
      <c r="E205" s="321">
        <v>0</v>
      </c>
      <c r="F205" s="321"/>
      <c r="G205" s="321"/>
    </row>
    <row r="206" spans="1:7" s="24" customFormat="1" ht="19.5" customHeight="1">
      <c r="A206" s="353" t="s">
        <v>333</v>
      </c>
      <c r="B206" s="321">
        <v>0</v>
      </c>
      <c r="C206" s="321"/>
      <c r="D206" s="321"/>
      <c r="E206" s="321">
        <v>0</v>
      </c>
      <c r="F206" s="321"/>
      <c r="G206" s="321"/>
    </row>
    <row r="207" spans="1:7" s="24" customFormat="1" ht="19.5" customHeight="1">
      <c r="A207" s="353" t="s">
        <v>334</v>
      </c>
      <c r="B207" s="321">
        <v>883340876</v>
      </c>
      <c r="C207" s="321"/>
      <c r="D207" s="321"/>
      <c r="E207" s="321">
        <v>2020044793</v>
      </c>
      <c r="F207" s="321"/>
      <c r="G207" s="321"/>
    </row>
    <row r="208" spans="1:7" s="24" customFormat="1" ht="19.5" customHeight="1">
      <c r="A208" s="353" t="s">
        <v>335</v>
      </c>
      <c r="B208" s="321">
        <v>475799575</v>
      </c>
      <c r="C208" s="321"/>
      <c r="D208" s="321"/>
      <c r="E208" s="321">
        <v>471632075</v>
      </c>
      <c r="F208" s="321"/>
      <c r="G208" s="321"/>
    </row>
    <row r="209" spans="1:9" s="24" customFormat="1" ht="19.5" customHeight="1">
      <c r="A209" s="353" t="s">
        <v>336</v>
      </c>
      <c r="B209" s="321">
        <v>0</v>
      </c>
      <c r="C209" s="321"/>
      <c r="D209" s="321"/>
      <c r="E209" s="321">
        <v>0</v>
      </c>
      <c r="F209" s="321"/>
      <c r="G209" s="321"/>
    </row>
    <row r="210" spans="1:9" s="24" customFormat="1" ht="19.5" customHeight="1">
      <c r="A210" s="353" t="s">
        <v>337</v>
      </c>
      <c r="B210" s="321">
        <v>658057000</v>
      </c>
      <c r="C210" s="321"/>
      <c r="D210" s="321"/>
      <c r="E210" s="321">
        <v>658057000</v>
      </c>
      <c r="F210" s="321"/>
      <c r="G210" s="321"/>
    </row>
    <row r="211" spans="1:9" s="24" customFormat="1" ht="22.5" customHeight="1">
      <c r="A211" s="353" t="s">
        <v>338</v>
      </c>
      <c r="B211" s="321">
        <v>0</v>
      </c>
      <c r="C211" s="321"/>
      <c r="D211" s="321"/>
      <c r="E211" s="321">
        <v>0</v>
      </c>
      <c r="F211" s="321"/>
      <c r="G211" s="321"/>
      <c r="H211" s="37"/>
      <c r="I211" s="37"/>
    </row>
    <row r="212" spans="1:9" s="24" customFormat="1" ht="38.25" hidden="1" customHeight="1">
      <c r="A212" s="368" t="s">
        <v>763</v>
      </c>
      <c r="B212" s="321">
        <v>0</v>
      </c>
      <c r="C212" s="321"/>
      <c r="D212" s="321"/>
      <c r="E212" s="321"/>
      <c r="F212" s="321"/>
      <c r="G212" s="321"/>
      <c r="H212" s="37"/>
      <c r="I212" s="37"/>
    </row>
    <row r="213" spans="1:9" s="24" customFormat="1" ht="18.75" customHeight="1">
      <c r="A213" s="391" t="s">
        <v>57</v>
      </c>
      <c r="B213" s="286">
        <f>SUM(B204:B212)</f>
        <v>9095808462</v>
      </c>
      <c r="C213" s="286"/>
      <c r="D213" s="286"/>
      <c r="E213" s="286">
        <f>SUM(E204:E212)</f>
        <v>13223976640</v>
      </c>
      <c r="F213" s="286"/>
      <c r="G213" s="286"/>
    </row>
    <row r="214" spans="1:9" s="24" customFormat="1" ht="26.25" customHeight="1">
      <c r="A214" s="106" t="s">
        <v>599</v>
      </c>
      <c r="B214" s="287"/>
      <c r="C214" s="287"/>
      <c r="D214" s="287"/>
      <c r="E214" s="287"/>
      <c r="F214" s="287"/>
      <c r="G214" s="287"/>
      <c r="H214" s="37"/>
      <c r="I214" s="37"/>
    </row>
    <row r="215" spans="1:9" s="24" customFormat="1" ht="18.75" customHeight="1">
      <c r="A215" s="391" t="s">
        <v>57</v>
      </c>
      <c r="B215" s="322">
        <v>0</v>
      </c>
      <c r="C215" s="322"/>
      <c r="D215" s="322"/>
      <c r="E215" s="322">
        <v>0</v>
      </c>
      <c r="F215" s="322"/>
      <c r="G215" s="322"/>
    </row>
    <row r="216" spans="1:9" s="24" customFormat="1" ht="25.5" customHeight="1">
      <c r="A216" s="367" t="s">
        <v>735</v>
      </c>
      <c r="B216" s="309" t="s">
        <v>316</v>
      </c>
      <c r="C216" s="309"/>
      <c r="D216" s="309"/>
      <c r="E216" s="309" t="s">
        <v>317</v>
      </c>
      <c r="F216" s="309"/>
      <c r="G216" s="309"/>
    </row>
    <row r="217" spans="1:9" s="24" customFormat="1" ht="19.5" customHeight="1">
      <c r="A217" s="106" t="s">
        <v>557</v>
      </c>
      <c r="B217" s="309"/>
      <c r="C217" s="309"/>
      <c r="D217" s="309"/>
      <c r="E217" s="309"/>
      <c r="F217" s="309"/>
      <c r="G217" s="309"/>
    </row>
    <row r="218" spans="1:9" s="24" customFormat="1" ht="21" customHeight="1">
      <c r="A218" s="165" t="s">
        <v>408</v>
      </c>
      <c r="B218" s="309"/>
      <c r="C218" s="309"/>
      <c r="D218" s="309"/>
      <c r="E218" s="309"/>
      <c r="F218" s="309"/>
      <c r="G218" s="309"/>
    </row>
    <row r="219" spans="1:9" s="24" customFormat="1" ht="21" customHeight="1">
      <c r="A219" s="353" t="s">
        <v>601</v>
      </c>
      <c r="B219" s="309"/>
      <c r="C219" s="309"/>
      <c r="D219" s="309"/>
      <c r="E219" s="309"/>
      <c r="F219" s="309"/>
      <c r="G219" s="309"/>
    </row>
    <row r="220" spans="1:9" s="24" customFormat="1" ht="34.5" customHeight="1">
      <c r="A220" s="165" t="s">
        <v>600</v>
      </c>
      <c r="B220" s="309"/>
      <c r="C220" s="309"/>
      <c r="D220" s="309"/>
      <c r="E220" s="309"/>
      <c r="F220" s="309"/>
      <c r="G220" s="309"/>
    </row>
    <row r="221" spans="1:9" s="22" customFormat="1" ht="23.25" customHeight="1">
      <c r="A221" s="165" t="s">
        <v>756</v>
      </c>
      <c r="B221" s="310">
        <v>341123904</v>
      </c>
      <c r="C221" s="310"/>
      <c r="D221" s="310"/>
      <c r="E221" s="310">
        <v>381743591</v>
      </c>
      <c r="F221" s="310"/>
      <c r="G221" s="310"/>
    </row>
    <row r="222" spans="1:9" s="22" customFormat="1" ht="21" customHeight="1">
      <c r="A222" s="165" t="s">
        <v>561</v>
      </c>
      <c r="B222" s="309"/>
      <c r="C222" s="309"/>
      <c r="D222" s="309"/>
      <c r="E222" s="311"/>
      <c r="F222" s="311"/>
      <c r="G222" s="311"/>
    </row>
    <row r="223" spans="1:9" s="22" customFormat="1" ht="21" customHeight="1">
      <c r="A223" s="354" t="s">
        <v>602</v>
      </c>
      <c r="B223" s="309"/>
      <c r="C223" s="309"/>
      <c r="D223" s="309"/>
      <c r="E223" s="311"/>
      <c r="F223" s="311"/>
      <c r="G223" s="311"/>
    </row>
    <row r="224" spans="1:9" s="22" customFormat="1" ht="21" customHeight="1">
      <c r="A224" s="354" t="s">
        <v>603</v>
      </c>
      <c r="B224" s="309"/>
      <c r="C224" s="309"/>
      <c r="D224" s="309"/>
      <c r="E224" s="311"/>
      <c r="F224" s="311"/>
      <c r="G224" s="311"/>
    </row>
    <row r="225" spans="1:8" s="24" customFormat="1" ht="30.75" customHeight="1">
      <c r="A225" s="391" t="s">
        <v>57</v>
      </c>
      <c r="B225" s="286">
        <f>SUM(B221:B221)</f>
        <v>341123904</v>
      </c>
      <c r="C225" s="286"/>
      <c r="D225" s="286"/>
      <c r="E225" s="286">
        <f>SUM(E221:E221)</f>
        <v>381743591</v>
      </c>
      <c r="F225" s="286"/>
      <c r="G225" s="286"/>
    </row>
    <row r="226" spans="1:8" s="24" customFormat="1" ht="24" customHeight="1">
      <c r="A226" s="392" t="s">
        <v>736</v>
      </c>
      <c r="B226" s="309" t="s">
        <v>316</v>
      </c>
      <c r="C226" s="309"/>
      <c r="D226" s="309"/>
      <c r="E226" s="309" t="s">
        <v>317</v>
      </c>
      <c r="F226" s="309"/>
      <c r="G226" s="309"/>
    </row>
    <row r="227" spans="1:8" s="24" customFormat="1" ht="19.5" customHeight="1">
      <c r="A227" s="165" t="s">
        <v>557</v>
      </c>
      <c r="B227" s="309"/>
      <c r="C227" s="309"/>
      <c r="D227" s="309"/>
      <c r="E227" s="309"/>
      <c r="F227" s="309"/>
      <c r="G227" s="309"/>
    </row>
    <row r="228" spans="1:8" s="24" customFormat="1" ht="6.75" hidden="1" customHeight="1">
      <c r="A228" s="353" t="s">
        <v>339</v>
      </c>
      <c r="B228" s="311"/>
      <c r="C228" s="311"/>
      <c r="D228" s="311"/>
      <c r="E228" s="311"/>
      <c r="F228" s="311"/>
      <c r="G228" s="311"/>
    </row>
    <row r="229" spans="1:8" s="24" customFormat="1" ht="21" customHeight="1">
      <c r="A229" s="353" t="s">
        <v>340</v>
      </c>
      <c r="B229" s="310">
        <v>667405829</v>
      </c>
      <c r="C229" s="310"/>
      <c r="D229" s="310"/>
      <c r="E229" s="310">
        <v>559622152</v>
      </c>
      <c r="F229" s="310"/>
      <c r="G229" s="310"/>
    </row>
    <row r="230" spans="1:8" s="24" customFormat="1" ht="21" customHeight="1">
      <c r="A230" s="353" t="s">
        <v>341</v>
      </c>
      <c r="B230" s="310">
        <v>1290678414</v>
      </c>
      <c r="C230" s="310"/>
      <c r="D230" s="310"/>
      <c r="E230" s="310">
        <v>51464412</v>
      </c>
      <c r="F230" s="310"/>
      <c r="G230" s="310"/>
    </row>
    <row r="231" spans="1:8" s="24" customFormat="1" ht="21" customHeight="1">
      <c r="A231" s="353" t="s">
        <v>342</v>
      </c>
      <c r="B231" s="310">
        <v>276838611</v>
      </c>
      <c r="C231" s="310"/>
      <c r="D231" s="310"/>
      <c r="E231" s="310">
        <v>8907302</v>
      </c>
      <c r="F231" s="310"/>
      <c r="G231" s="310"/>
    </row>
    <row r="232" spans="1:8" s="24" customFormat="1" ht="21" customHeight="1">
      <c r="A232" s="353" t="s">
        <v>343</v>
      </c>
      <c r="B232" s="310">
        <v>142239490</v>
      </c>
      <c r="C232" s="310"/>
      <c r="D232" s="310"/>
      <c r="E232" s="310">
        <v>3958801</v>
      </c>
      <c r="F232" s="310"/>
      <c r="G232" s="310"/>
    </row>
    <row r="233" spans="1:8" s="22" customFormat="1" ht="21" customHeight="1">
      <c r="A233" s="353" t="s">
        <v>344</v>
      </c>
      <c r="B233" s="333"/>
      <c r="C233" s="333"/>
      <c r="D233" s="333"/>
      <c r="E233" s="333"/>
      <c r="F233" s="333"/>
      <c r="G233" s="333"/>
    </row>
    <row r="234" spans="1:8" s="23" customFormat="1" ht="21" customHeight="1">
      <c r="A234" s="353" t="s">
        <v>345</v>
      </c>
      <c r="B234" s="310">
        <f>7620400+15660000+22205110+44033500+67655460+130137080</f>
        <v>287311550</v>
      </c>
      <c r="C234" s="310"/>
      <c r="D234" s="310"/>
      <c r="E234" s="310">
        <f>7620400+15660000+22205110+44033500+67655460+130137080</f>
        <v>287311550</v>
      </c>
      <c r="F234" s="310"/>
      <c r="G234" s="310"/>
      <c r="H234" s="26"/>
    </row>
    <row r="235" spans="1:8" s="24" customFormat="1" ht="21" customHeight="1">
      <c r="A235" s="353" t="s">
        <v>346</v>
      </c>
      <c r="B235" s="310">
        <f>6677364819-B228-B229-B230-B231-B232-B233-B234</f>
        <v>4012890925</v>
      </c>
      <c r="C235" s="310"/>
      <c r="D235" s="310"/>
      <c r="E235" s="310">
        <f>4823068890-E228-E229-E230-E231-E232-E233-E234</f>
        <v>3911804673</v>
      </c>
      <c r="F235" s="310"/>
      <c r="G235" s="310"/>
    </row>
    <row r="236" spans="1:8" s="24" customFormat="1" ht="21" customHeight="1">
      <c r="A236" s="380" t="s">
        <v>57</v>
      </c>
      <c r="B236" s="286">
        <f>SUM(B229:B235)</f>
        <v>6677364819</v>
      </c>
      <c r="C236" s="286"/>
      <c r="D236" s="286"/>
      <c r="E236" s="286">
        <f>SUM(E229:E235)</f>
        <v>4823068890</v>
      </c>
      <c r="F236" s="286"/>
      <c r="G236" s="286"/>
    </row>
    <row r="237" spans="1:8" s="24" customFormat="1" ht="21" customHeight="1">
      <c r="A237" s="373" t="s">
        <v>604</v>
      </c>
      <c r="B237" s="322"/>
      <c r="C237" s="322"/>
      <c r="D237" s="322"/>
      <c r="E237" s="322"/>
      <c r="F237" s="322"/>
      <c r="G237" s="322"/>
    </row>
    <row r="238" spans="1:8" s="24" customFormat="1" ht="21" customHeight="1">
      <c r="A238" s="111" t="s">
        <v>605</v>
      </c>
      <c r="B238" s="310">
        <v>1400000000</v>
      </c>
      <c r="C238" s="310"/>
      <c r="D238" s="310"/>
      <c r="E238" s="310">
        <v>1400000000</v>
      </c>
      <c r="F238" s="310"/>
      <c r="G238" s="310"/>
    </row>
    <row r="239" spans="1:8" s="24" customFormat="1" ht="21" customHeight="1">
      <c r="A239" s="111" t="s">
        <v>606</v>
      </c>
      <c r="B239" s="322"/>
      <c r="C239" s="322"/>
      <c r="D239" s="322"/>
      <c r="E239" s="322"/>
      <c r="F239" s="322"/>
      <c r="G239" s="322"/>
    </row>
    <row r="240" spans="1:8" s="234" customFormat="1" ht="44.25" customHeight="1">
      <c r="A240" s="371" t="s">
        <v>607</v>
      </c>
      <c r="B240" s="322"/>
      <c r="C240" s="322"/>
      <c r="D240" s="322"/>
      <c r="E240" s="322"/>
      <c r="F240" s="322"/>
      <c r="G240" s="322"/>
    </row>
    <row r="241" spans="1:7" s="22" customFormat="1" ht="26.25" customHeight="1">
      <c r="A241" s="381" t="s">
        <v>737</v>
      </c>
      <c r="B241" s="309" t="s">
        <v>316</v>
      </c>
      <c r="C241" s="309"/>
      <c r="D241" s="309"/>
      <c r="E241" s="309" t="s">
        <v>317</v>
      </c>
      <c r="F241" s="309"/>
      <c r="G241" s="309"/>
    </row>
    <row r="242" spans="1:7" s="22" customFormat="1" ht="20.25" customHeight="1">
      <c r="A242" s="106" t="s">
        <v>557</v>
      </c>
      <c r="B242" s="311"/>
      <c r="C242" s="311"/>
      <c r="D242" s="311"/>
      <c r="E242" s="311"/>
      <c r="F242" s="311"/>
      <c r="G242" s="311"/>
    </row>
    <row r="243" spans="1:7" s="24" customFormat="1" ht="20.25" customHeight="1">
      <c r="A243" s="353" t="s">
        <v>608</v>
      </c>
      <c r="B243" s="311"/>
      <c r="C243" s="311"/>
      <c r="D243" s="311"/>
      <c r="E243" s="311"/>
      <c r="F243" s="311"/>
      <c r="G243" s="311"/>
    </row>
    <row r="244" spans="1:7" s="24" customFormat="1" ht="20.25" customHeight="1">
      <c r="A244" s="353" t="s">
        <v>609</v>
      </c>
      <c r="B244" s="311"/>
      <c r="C244" s="311"/>
      <c r="D244" s="311"/>
      <c r="E244" s="311"/>
      <c r="F244" s="311"/>
      <c r="G244" s="311"/>
    </row>
    <row r="245" spans="1:7" s="24" customFormat="1" ht="20.25" customHeight="1">
      <c r="A245" s="353" t="s">
        <v>610</v>
      </c>
      <c r="B245" s="310"/>
      <c r="C245" s="310"/>
      <c r="D245" s="310"/>
      <c r="E245" s="310"/>
      <c r="F245" s="310"/>
      <c r="G245" s="310"/>
    </row>
    <row r="246" spans="1:7" s="24" customFormat="1" ht="20.25" customHeight="1">
      <c r="A246" s="106" t="s">
        <v>561</v>
      </c>
      <c r="B246" s="311"/>
      <c r="C246" s="311"/>
      <c r="D246" s="311"/>
      <c r="E246" s="311"/>
      <c r="F246" s="311"/>
      <c r="G246" s="311"/>
    </row>
    <row r="247" spans="1:7" s="24" customFormat="1" ht="20.25" customHeight="1">
      <c r="A247" s="353" t="s">
        <v>608</v>
      </c>
      <c r="B247" s="311"/>
      <c r="C247" s="311"/>
      <c r="D247" s="311"/>
      <c r="E247" s="311"/>
      <c r="F247" s="311"/>
      <c r="G247" s="311"/>
    </row>
    <row r="248" spans="1:7" s="24" customFormat="1" ht="20.25" customHeight="1">
      <c r="A248" s="353" t="s">
        <v>609</v>
      </c>
      <c r="B248" s="311"/>
      <c r="C248" s="311"/>
      <c r="D248" s="311"/>
      <c r="E248" s="311"/>
      <c r="F248" s="311"/>
      <c r="G248" s="311"/>
    </row>
    <row r="249" spans="1:7" s="24" customFormat="1" ht="20.25" customHeight="1">
      <c r="A249" s="353" t="s">
        <v>610</v>
      </c>
      <c r="B249" s="310">
        <v>76047240</v>
      </c>
      <c r="C249" s="310"/>
      <c r="D249" s="310"/>
      <c r="E249" s="310">
        <v>76047240</v>
      </c>
      <c r="F249" s="310"/>
      <c r="G249" s="310"/>
    </row>
    <row r="250" spans="1:7" s="24" customFormat="1" ht="54.75" customHeight="1">
      <c r="A250" s="371" t="s">
        <v>612</v>
      </c>
      <c r="B250" s="311"/>
      <c r="C250" s="311"/>
      <c r="D250" s="311"/>
      <c r="E250" s="311"/>
      <c r="F250" s="311"/>
      <c r="G250" s="311"/>
    </row>
    <row r="251" spans="1:7" s="24" customFormat="1" ht="20.25" customHeight="1">
      <c r="A251" s="367" t="s">
        <v>613</v>
      </c>
      <c r="B251" s="309" t="s">
        <v>316</v>
      </c>
      <c r="C251" s="309"/>
      <c r="D251" s="309"/>
      <c r="E251" s="309" t="s">
        <v>317</v>
      </c>
      <c r="F251" s="309"/>
      <c r="G251" s="309"/>
    </row>
    <row r="252" spans="1:7" s="100" customFormat="1" ht="20.25" customHeight="1">
      <c r="A252" s="393" t="s">
        <v>557</v>
      </c>
      <c r="B252" s="334"/>
      <c r="C252" s="334"/>
      <c r="D252" s="334"/>
      <c r="E252" s="334"/>
      <c r="F252" s="334"/>
      <c r="G252" s="334"/>
    </row>
    <row r="253" spans="1:7" s="100" customFormat="1" ht="20.25" customHeight="1">
      <c r="A253" s="394" t="s">
        <v>614</v>
      </c>
      <c r="B253" s="334"/>
      <c r="C253" s="334"/>
      <c r="D253" s="334"/>
      <c r="E253" s="334"/>
      <c r="F253" s="334"/>
      <c r="G253" s="334"/>
    </row>
    <row r="254" spans="1:7" s="100" customFormat="1" ht="20.25" customHeight="1">
      <c r="A254" s="394" t="s">
        <v>615</v>
      </c>
      <c r="B254" s="334"/>
      <c r="C254" s="334"/>
      <c r="D254" s="334"/>
      <c r="E254" s="334"/>
      <c r="F254" s="334"/>
      <c r="G254" s="334"/>
    </row>
    <row r="255" spans="1:7" s="100" customFormat="1" ht="20.25" customHeight="1">
      <c r="A255" s="394" t="s">
        <v>616</v>
      </c>
      <c r="B255" s="334"/>
      <c r="C255" s="334"/>
      <c r="D255" s="334"/>
      <c r="E255" s="334"/>
      <c r="F255" s="334"/>
      <c r="G255" s="334"/>
    </row>
    <row r="256" spans="1:7" s="24" customFormat="1" ht="41.25" customHeight="1">
      <c r="A256" s="371" t="s">
        <v>617</v>
      </c>
      <c r="B256" s="311"/>
      <c r="C256" s="311"/>
      <c r="D256" s="311"/>
      <c r="E256" s="311"/>
      <c r="F256" s="311"/>
      <c r="G256" s="311"/>
    </row>
    <row r="257" spans="1:7" s="24" customFormat="1" ht="20.25" customHeight="1">
      <c r="A257" s="106" t="s">
        <v>611</v>
      </c>
      <c r="B257" s="311"/>
      <c r="C257" s="311"/>
      <c r="D257" s="311"/>
      <c r="E257" s="311"/>
      <c r="F257" s="311"/>
      <c r="G257" s="311"/>
    </row>
    <row r="258" spans="1:7" s="24" customFormat="1" ht="35.25" customHeight="1">
      <c r="A258" s="392" t="s">
        <v>738</v>
      </c>
      <c r="B258" s="311"/>
      <c r="C258" s="311"/>
      <c r="D258" s="311"/>
      <c r="E258" s="311"/>
      <c r="F258" s="311"/>
      <c r="G258" s="311"/>
    </row>
    <row r="259" spans="1:7" s="24" customFormat="1" ht="33.75" customHeight="1">
      <c r="A259" s="112" t="s">
        <v>347</v>
      </c>
      <c r="B259" s="309" t="s">
        <v>316</v>
      </c>
      <c r="C259" s="309"/>
      <c r="D259" s="309"/>
      <c r="E259" s="309" t="s">
        <v>317</v>
      </c>
      <c r="F259" s="309"/>
      <c r="G259" s="309"/>
    </row>
    <row r="260" spans="1:7" s="24" customFormat="1" ht="43.5" customHeight="1">
      <c r="A260" s="165" t="s">
        <v>618</v>
      </c>
      <c r="B260" s="309"/>
      <c r="C260" s="309"/>
      <c r="D260" s="309"/>
      <c r="E260" s="309"/>
      <c r="F260" s="309"/>
      <c r="G260" s="309"/>
    </row>
    <row r="261" spans="1:7" s="24" customFormat="1" ht="39" customHeight="1">
      <c r="A261" s="165" t="s">
        <v>348</v>
      </c>
      <c r="B261" s="309"/>
      <c r="C261" s="309"/>
      <c r="D261" s="309"/>
      <c r="E261" s="309"/>
      <c r="F261" s="309"/>
      <c r="G261" s="309"/>
    </row>
    <row r="262" spans="1:7" s="24" customFormat="1" ht="36.75" customHeight="1">
      <c r="A262" s="165" t="s">
        <v>349</v>
      </c>
      <c r="B262" s="309"/>
      <c r="C262" s="309"/>
      <c r="D262" s="309"/>
      <c r="E262" s="309"/>
      <c r="F262" s="309"/>
      <c r="G262" s="309"/>
    </row>
    <row r="263" spans="1:7" s="24" customFormat="1" ht="39" customHeight="1">
      <c r="A263" s="165" t="s">
        <v>350</v>
      </c>
      <c r="B263" s="309"/>
      <c r="C263" s="309"/>
      <c r="D263" s="309"/>
      <c r="E263" s="309"/>
      <c r="F263" s="309"/>
      <c r="G263" s="309"/>
    </row>
    <row r="264" spans="1:7" s="24" customFormat="1" ht="30.75" customHeight="1">
      <c r="A264" s="165" t="s">
        <v>762</v>
      </c>
      <c r="B264" s="309"/>
      <c r="C264" s="309"/>
      <c r="D264" s="309"/>
      <c r="E264" s="309"/>
      <c r="F264" s="309"/>
      <c r="G264" s="309"/>
    </row>
    <row r="265" spans="1:7" s="24" customFormat="1" ht="30.75" customHeight="1">
      <c r="A265" s="112" t="s">
        <v>351</v>
      </c>
      <c r="B265" s="309" t="s">
        <v>316</v>
      </c>
      <c r="C265" s="309"/>
      <c r="D265" s="309"/>
      <c r="E265" s="309" t="s">
        <v>317</v>
      </c>
      <c r="F265" s="309"/>
      <c r="G265" s="309"/>
    </row>
    <row r="266" spans="1:7" s="24" customFormat="1" ht="39.75" customHeight="1">
      <c r="A266" s="165" t="s">
        <v>619</v>
      </c>
      <c r="B266" s="309"/>
      <c r="C266" s="309"/>
      <c r="D266" s="309"/>
      <c r="E266" s="309"/>
      <c r="F266" s="309"/>
      <c r="G266" s="309"/>
    </row>
    <row r="267" spans="1:7" s="24" customFormat="1" ht="41.25" customHeight="1">
      <c r="A267" s="165" t="s">
        <v>352</v>
      </c>
      <c r="B267" s="309"/>
      <c r="C267" s="309"/>
      <c r="D267" s="309"/>
      <c r="E267" s="309"/>
      <c r="F267" s="309"/>
      <c r="G267" s="309"/>
    </row>
    <row r="268" spans="1:7" s="28" customFormat="1" ht="24.75" customHeight="1">
      <c r="A268" s="165" t="s">
        <v>761</v>
      </c>
      <c r="B268" s="309"/>
      <c r="C268" s="309"/>
      <c r="D268" s="309"/>
      <c r="E268" s="309"/>
      <c r="F268" s="309"/>
      <c r="G268" s="309"/>
    </row>
    <row r="269" spans="1:7" s="24" customFormat="1" ht="29.25" customHeight="1">
      <c r="A269" s="392" t="s">
        <v>739</v>
      </c>
      <c r="B269" s="309"/>
      <c r="C269" s="309"/>
      <c r="D269" s="309"/>
      <c r="E269" s="309"/>
      <c r="F269" s="309"/>
      <c r="G269" s="309"/>
    </row>
    <row r="270" spans="1:7" s="24" customFormat="1" ht="27.75" customHeight="1">
      <c r="A270" s="395" t="s">
        <v>623</v>
      </c>
      <c r="B270" s="309" t="s">
        <v>316</v>
      </c>
      <c r="C270" s="309"/>
      <c r="D270" s="309"/>
      <c r="E270" s="309" t="s">
        <v>317</v>
      </c>
      <c r="F270" s="309"/>
      <c r="G270" s="309"/>
    </row>
    <row r="271" spans="1:7" s="24" customFormat="1" ht="18.75" customHeight="1">
      <c r="A271" s="353" t="s">
        <v>353</v>
      </c>
      <c r="B271" s="310">
        <v>35776500000</v>
      </c>
      <c r="C271" s="310"/>
      <c r="D271" s="310"/>
      <c r="E271" s="310">
        <v>35776500000</v>
      </c>
      <c r="F271" s="310"/>
      <c r="G271" s="310"/>
    </row>
    <row r="272" spans="1:7" s="24" customFormat="1" ht="18.75" customHeight="1">
      <c r="A272" s="353" t="s">
        <v>354</v>
      </c>
      <c r="B272" s="310">
        <v>34373500000</v>
      </c>
      <c r="C272" s="310"/>
      <c r="D272" s="310"/>
      <c r="E272" s="310">
        <v>34373500000</v>
      </c>
      <c r="F272" s="310"/>
      <c r="G272" s="310"/>
    </row>
    <row r="273" spans="1:7" s="24" customFormat="1" ht="18.75" customHeight="1">
      <c r="A273" s="353" t="s">
        <v>119</v>
      </c>
      <c r="B273" s="310"/>
      <c r="C273" s="310"/>
      <c r="D273" s="310"/>
      <c r="E273" s="310"/>
      <c r="F273" s="310"/>
      <c r="G273" s="310"/>
    </row>
    <row r="274" spans="1:7" s="24" customFormat="1" ht="18.75" customHeight="1">
      <c r="A274" s="391" t="s">
        <v>57</v>
      </c>
      <c r="B274" s="286">
        <v>70150000000</v>
      </c>
      <c r="C274" s="286"/>
      <c r="D274" s="286"/>
      <c r="E274" s="286">
        <v>70150000000</v>
      </c>
      <c r="F274" s="286"/>
      <c r="G274" s="286"/>
    </row>
    <row r="275" spans="1:7" s="24" customFormat="1" ht="18.75" customHeight="1">
      <c r="A275" s="373" t="s">
        <v>355</v>
      </c>
      <c r="B275" s="329"/>
      <c r="C275" s="329"/>
      <c r="D275" s="329"/>
      <c r="E275" s="329"/>
      <c r="F275" s="329"/>
      <c r="G275" s="329"/>
    </row>
    <row r="276" spans="1:7" s="24" customFormat="1" ht="24" customHeight="1">
      <c r="A276" s="165" t="s">
        <v>356</v>
      </c>
      <c r="B276" s="329"/>
      <c r="C276" s="329"/>
      <c r="D276" s="329"/>
      <c r="E276" s="329"/>
      <c r="F276" s="329"/>
      <c r="G276" s="329"/>
    </row>
    <row r="277" spans="1:7" s="24" customFormat="1" ht="53.25" customHeight="1">
      <c r="A277" s="396" t="s">
        <v>622</v>
      </c>
      <c r="B277" s="309" t="s">
        <v>316</v>
      </c>
      <c r="C277" s="309"/>
      <c r="D277" s="309"/>
      <c r="E277" s="309" t="s">
        <v>317</v>
      </c>
      <c r="F277" s="309"/>
      <c r="G277" s="309"/>
    </row>
    <row r="278" spans="1:7" s="24" customFormat="1" ht="18.75" customHeight="1">
      <c r="A278" s="353" t="s">
        <v>357</v>
      </c>
      <c r="B278" s="310"/>
      <c r="C278" s="310"/>
      <c r="D278" s="310"/>
      <c r="E278" s="310"/>
      <c r="F278" s="310"/>
      <c r="G278" s="310"/>
    </row>
    <row r="279" spans="1:7" s="24" customFormat="1" ht="18.75" customHeight="1">
      <c r="A279" s="353" t="s">
        <v>358</v>
      </c>
      <c r="B279" s="310">
        <v>70150000000</v>
      </c>
      <c r="C279" s="310"/>
      <c r="D279" s="310"/>
      <c r="E279" s="310">
        <v>70150000000</v>
      </c>
      <c r="F279" s="310"/>
      <c r="G279" s="310"/>
    </row>
    <row r="280" spans="1:7" s="24" customFormat="1" ht="18.75" customHeight="1">
      <c r="A280" s="353" t="s">
        <v>359</v>
      </c>
      <c r="B280" s="310"/>
      <c r="C280" s="310"/>
      <c r="D280" s="310"/>
      <c r="E280" s="310"/>
      <c r="F280" s="310"/>
      <c r="G280" s="310"/>
    </row>
    <row r="281" spans="1:7" s="24" customFormat="1" ht="18.75" customHeight="1">
      <c r="A281" s="353" t="s">
        <v>360</v>
      </c>
      <c r="B281" s="310"/>
      <c r="C281" s="310"/>
      <c r="D281" s="310"/>
      <c r="E281" s="310"/>
      <c r="F281" s="310"/>
      <c r="G281" s="310"/>
    </row>
    <row r="282" spans="1:7" s="24" customFormat="1" ht="18.75" customHeight="1">
      <c r="A282" s="353" t="s">
        <v>361</v>
      </c>
      <c r="B282" s="310">
        <v>70150000000</v>
      </c>
      <c r="C282" s="310"/>
      <c r="D282" s="310"/>
      <c r="E282" s="310">
        <v>70150000000</v>
      </c>
      <c r="F282" s="310"/>
      <c r="G282" s="310"/>
    </row>
    <row r="283" spans="1:7" s="24" customFormat="1" ht="18.75" customHeight="1">
      <c r="A283" s="353" t="s">
        <v>362</v>
      </c>
      <c r="B283" s="310"/>
      <c r="C283" s="310"/>
      <c r="D283" s="310"/>
      <c r="E283" s="310">
        <v>5612000000</v>
      </c>
      <c r="F283" s="310"/>
      <c r="G283" s="310"/>
    </row>
    <row r="284" spans="1:7" s="23" customFormat="1" ht="18.75" customHeight="1">
      <c r="A284" s="396" t="s">
        <v>620</v>
      </c>
      <c r="B284" s="309" t="s">
        <v>316</v>
      </c>
      <c r="C284" s="309"/>
      <c r="D284" s="309"/>
      <c r="E284" s="309" t="s">
        <v>317</v>
      </c>
      <c r="F284" s="309"/>
      <c r="G284" s="309"/>
    </row>
    <row r="285" spans="1:7" s="24" customFormat="1" ht="25.5" customHeight="1">
      <c r="A285" s="353" t="s">
        <v>367</v>
      </c>
      <c r="B285" s="310">
        <v>7015000</v>
      </c>
      <c r="C285" s="310"/>
      <c r="D285" s="310"/>
      <c r="E285" s="310">
        <v>7015000</v>
      </c>
      <c r="F285" s="310"/>
      <c r="G285" s="310"/>
    </row>
    <row r="286" spans="1:7" s="24" customFormat="1" ht="33.75" customHeight="1">
      <c r="A286" s="354" t="s">
        <v>368</v>
      </c>
      <c r="B286" s="310">
        <f>B285</f>
        <v>7015000</v>
      </c>
      <c r="C286" s="310"/>
      <c r="D286" s="310"/>
      <c r="E286" s="310">
        <v>7015000</v>
      </c>
      <c r="F286" s="310"/>
      <c r="G286" s="310"/>
    </row>
    <row r="287" spans="1:7" s="24" customFormat="1" ht="18.75" customHeight="1">
      <c r="A287" s="353" t="s">
        <v>369</v>
      </c>
      <c r="B287" s="310">
        <f>B286</f>
        <v>7015000</v>
      </c>
      <c r="C287" s="310"/>
      <c r="D287" s="310"/>
      <c r="E287" s="310">
        <v>7015000</v>
      </c>
      <c r="F287" s="310"/>
      <c r="G287" s="310"/>
    </row>
    <row r="288" spans="1:7" s="24" customFormat="1" ht="18.75" customHeight="1">
      <c r="A288" s="353" t="s">
        <v>370</v>
      </c>
      <c r="B288" s="310"/>
      <c r="C288" s="310"/>
      <c r="D288" s="310"/>
      <c r="E288" s="310"/>
      <c r="F288" s="310"/>
      <c r="G288" s="310"/>
    </row>
    <row r="289" spans="1:7" s="24" customFormat="1" ht="18.75" customHeight="1">
      <c r="A289" s="353" t="s">
        <v>371</v>
      </c>
      <c r="B289" s="310"/>
      <c r="C289" s="310"/>
      <c r="D289" s="310"/>
      <c r="E289" s="310"/>
      <c r="F289" s="310"/>
      <c r="G289" s="310"/>
    </row>
    <row r="290" spans="1:7" s="24" customFormat="1" ht="18.75" customHeight="1">
      <c r="A290" s="353" t="s">
        <v>369</v>
      </c>
      <c r="B290" s="310"/>
      <c r="C290" s="310"/>
      <c r="D290" s="310"/>
      <c r="E290" s="310"/>
      <c r="F290" s="310"/>
      <c r="G290" s="310"/>
    </row>
    <row r="291" spans="1:7" s="24" customFormat="1" ht="18.75" customHeight="1">
      <c r="A291" s="353" t="s">
        <v>370</v>
      </c>
      <c r="B291" s="310"/>
      <c r="C291" s="310"/>
      <c r="D291" s="310"/>
      <c r="E291" s="310"/>
      <c r="F291" s="310"/>
      <c r="G291" s="310"/>
    </row>
    <row r="292" spans="1:7" s="24" customFormat="1" ht="18.75" customHeight="1">
      <c r="A292" s="353" t="s">
        <v>372</v>
      </c>
      <c r="B292" s="310">
        <f>B287</f>
        <v>7015000</v>
      </c>
      <c r="C292" s="310"/>
      <c r="D292" s="310"/>
      <c r="E292" s="310">
        <f>E286</f>
        <v>7015000</v>
      </c>
      <c r="F292" s="310"/>
      <c r="G292" s="310"/>
    </row>
    <row r="293" spans="1:7" s="24" customFormat="1" ht="26.25" customHeight="1">
      <c r="A293" s="353" t="s">
        <v>369</v>
      </c>
      <c r="B293" s="310">
        <f>B292</f>
        <v>7015000</v>
      </c>
      <c r="C293" s="310"/>
      <c r="D293" s="310"/>
      <c r="E293" s="310">
        <f>E287</f>
        <v>7015000</v>
      </c>
      <c r="F293" s="310"/>
      <c r="G293" s="310"/>
    </row>
    <row r="294" spans="1:7" s="24" customFormat="1" ht="26.25" customHeight="1">
      <c r="A294" s="353" t="s">
        <v>370</v>
      </c>
      <c r="B294" s="311">
        <f>B288</f>
        <v>0</v>
      </c>
      <c r="C294" s="311"/>
      <c r="D294" s="311"/>
      <c r="E294" s="311">
        <f>G288</f>
        <v>0</v>
      </c>
      <c r="F294" s="311"/>
      <c r="G294" s="311"/>
    </row>
    <row r="295" spans="1:7" s="23" customFormat="1" ht="26.25" customHeight="1">
      <c r="A295" s="112" t="s">
        <v>373</v>
      </c>
      <c r="B295" s="329"/>
      <c r="C295" s="329"/>
      <c r="D295" s="329"/>
      <c r="E295" s="329"/>
      <c r="F295" s="329"/>
      <c r="G295" s="329"/>
    </row>
    <row r="296" spans="1:7" s="24" customFormat="1" ht="18.75" customHeight="1">
      <c r="A296" s="396" t="s">
        <v>621</v>
      </c>
      <c r="B296" s="329"/>
      <c r="C296" s="329"/>
      <c r="D296" s="329"/>
      <c r="E296" s="329"/>
      <c r="F296" s="329"/>
      <c r="G296" s="329"/>
    </row>
    <row r="297" spans="1:7" s="24" customFormat="1" ht="18.75" customHeight="1">
      <c r="A297" s="353" t="s">
        <v>363</v>
      </c>
      <c r="B297" s="329"/>
      <c r="C297" s="329"/>
      <c r="D297" s="329"/>
      <c r="E297" s="329"/>
      <c r="F297" s="329"/>
      <c r="G297" s="329"/>
    </row>
    <row r="298" spans="1:7" s="24" customFormat="1" ht="18.75" customHeight="1">
      <c r="A298" s="353" t="s">
        <v>364</v>
      </c>
      <c r="B298" s="335"/>
      <c r="C298" s="335"/>
      <c r="D298" s="335"/>
      <c r="E298" s="335"/>
      <c r="F298" s="335"/>
      <c r="G298" s="335"/>
    </row>
    <row r="299" spans="1:7" s="23" customFormat="1" ht="18.75" customHeight="1">
      <c r="A299" s="353" t="s">
        <v>365</v>
      </c>
      <c r="B299" s="335"/>
      <c r="C299" s="335"/>
      <c r="D299" s="335"/>
      <c r="E299" s="335"/>
      <c r="F299" s="335"/>
      <c r="G299" s="335"/>
    </row>
    <row r="300" spans="1:7" s="25" customFormat="1" ht="18.75" customHeight="1">
      <c r="A300" s="353" t="s">
        <v>366</v>
      </c>
      <c r="B300" s="329"/>
      <c r="C300" s="329"/>
      <c r="D300" s="329"/>
      <c r="E300" s="329"/>
      <c r="F300" s="329"/>
      <c r="G300" s="329"/>
    </row>
    <row r="301" spans="1:7" s="24" customFormat="1" ht="30.75" customHeight="1">
      <c r="A301" s="397" t="s">
        <v>374</v>
      </c>
      <c r="B301" s="397"/>
      <c r="C301" s="397"/>
      <c r="D301" s="397"/>
      <c r="E301" s="397"/>
      <c r="F301" s="397"/>
      <c r="G301" s="397"/>
    </row>
    <row r="302" spans="1:7" s="24" customFormat="1" ht="71.25" customHeight="1">
      <c r="A302" s="398" t="s">
        <v>624</v>
      </c>
      <c r="B302" s="398"/>
      <c r="C302" s="398"/>
      <c r="D302" s="398"/>
      <c r="E302" s="398"/>
      <c r="F302" s="398"/>
      <c r="G302" s="398"/>
    </row>
    <row r="303" spans="1:7" s="24" customFormat="1" ht="31.5" customHeight="1">
      <c r="A303" s="398" t="s">
        <v>625</v>
      </c>
      <c r="B303" s="398"/>
      <c r="C303" s="398"/>
      <c r="D303" s="398"/>
      <c r="E303" s="398"/>
      <c r="F303" s="398"/>
      <c r="G303" s="398"/>
    </row>
    <row r="304" spans="1:7" s="24" customFormat="1" ht="54" customHeight="1">
      <c r="A304" s="398" t="s">
        <v>626</v>
      </c>
      <c r="B304" s="398"/>
      <c r="C304" s="398"/>
      <c r="D304" s="398"/>
      <c r="E304" s="398"/>
      <c r="F304" s="398"/>
      <c r="G304" s="398"/>
    </row>
    <row r="305" spans="1:7" s="24" customFormat="1" ht="40.5" customHeight="1">
      <c r="A305" s="397" t="s">
        <v>375</v>
      </c>
      <c r="B305" s="397"/>
      <c r="C305" s="397"/>
      <c r="D305" s="397"/>
      <c r="E305" s="397"/>
      <c r="F305" s="397"/>
      <c r="G305" s="397"/>
    </row>
    <row r="306" spans="1:7" s="24" customFormat="1" ht="23.25" customHeight="1">
      <c r="A306" s="106" t="s">
        <v>0</v>
      </c>
      <c r="B306" s="329"/>
      <c r="C306" s="329"/>
      <c r="D306" s="329"/>
      <c r="E306" s="329"/>
      <c r="F306" s="329"/>
      <c r="G306" s="329"/>
    </row>
    <row r="307" spans="1:7" s="24" customFormat="1" ht="23.25" customHeight="1">
      <c r="A307" s="367" t="s">
        <v>627</v>
      </c>
      <c r="B307" s="309" t="s">
        <v>316</v>
      </c>
      <c r="C307" s="309"/>
      <c r="D307" s="309"/>
      <c r="E307" s="309" t="s">
        <v>276</v>
      </c>
      <c r="F307" s="309"/>
      <c r="G307" s="309"/>
    </row>
    <row r="308" spans="1:7" s="24" customFormat="1" ht="55.5" customHeight="1">
      <c r="A308" s="371" t="s">
        <v>628</v>
      </c>
      <c r="B308" s="311"/>
      <c r="C308" s="311"/>
      <c r="D308" s="311"/>
      <c r="E308" s="311"/>
      <c r="F308" s="311"/>
      <c r="G308" s="311"/>
    </row>
    <row r="309" spans="1:7" s="24" customFormat="1" ht="23.25" customHeight="1">
      <c r="A309" s="367" t="s">
        <v>629</v>
      </c>
      <c r="B309" s="309" t="s">
        <v>316</v>
      </c>
      <c r="C309" s="309"/>
      <c r="D309" s="309"/>
      <c r="E309" s="309" t="s">
        <v>276</v>
      </c>
      <c r="F309" s="309"/>
      <c r="G309" s="309"/>
    </row>
    <row r="310" spans="1:7" s="24" customFormat="1" ht="37.5" customHeight="1">
      <c r="A310" s="371" t="s">
        <v>630</v>
      </c>
      <c r="B310" s="309"/>
      <c r="C310" s="309"/>
      <c r="D310" s="309"/>
      <c r="E310" s="309"/>
      <c r="F310" s="309"/>
      <c r="G310" s="309"/>
    </row>
    <row r="311" spans="1:7" s="24" customFormat="1" ht="46.5" customHeight="1">
      <c r="A311" s="371" t="s">
        <v>631</v>
      </c>
      <c r="B311" s="311"/>
      <c r="C311" s="311"/>
      <c r="D311" s="311"/>
      <c r="E311" s="311"/>
      <c r="F311" s="311"/>
      <c r="G311" s="311"/>
    </row>
    <row r="312" spans="1:7" s="24" customFormat="1" ht="23.25" customHeight="1">
      <c r="A312" s="367" t="s">
        <v>632</v>
      </c>
      <c r="B312" s="309" t="s">
        <v>316</v>
      </c>
      <c r="C312" s="309"/>
      <c r="D312" s="309"/>
      <c r="E312" s="309" t="s">
        <v>276</v>
      </c>
      <c r="F312" s="309"/>
      <c r="G312" s="309"/>
    </row>
    <row r="313" spans="1:7" s="24" customFormat="1" ht="19.5" customHeight="1">
      <c r="A313" s="353" t="s">
        <v>376</v>
      </c>
      <c r="B313" s="311"/>
      <c r="C313" s="311"/>
      <c r="D313" s="311"/>
      <c r="E313" s="311"/>
      <c r="F313" s="311"/>
      <c r="G313" s="311"/>
    </row>
    <row r="314" spans="1:7" s="24" customFormat="1" ht="19.5" customHeight="1">
      <c r="A314" s="353" t="s">
        <v>377</v>
      </c>
      <c r="B314" s="311"/>
      <c r="C314" s="311"/>
      <c r="D314" s="311"/>
      <c r="E314" s="311"/>
      <c r="F314" s="311"/>
      <c r="G314" s="311"/>
    </row>
    <row r="315" spans="1:7" s="24" customFormat="1" ht="19.5" customHeight="1">
      <c r="A315" s="353" t="s">
        <v>378</v>
      </c>
      <c r="B315" s="311"/>
      <c r="C315" s="311"/>
      <c r="D315" s="311"/>
      <c r="E315" s="311"/>
      <c r="F315" s="311"/>
      <c r="G315" s="311"/>
    </row>
    <row r="316" spans="1:7" s="24" customFormat="1" ht="26.25" customHeight="1">
      <c r="A316" s="392" t="s">
        <v>633</v>
      </c>
      <c r="B316" s="309" t="s">
        <v>316</v>
      </c>
      <c r="C316" s="309"/>
      <c r="D316" s="309"/>
      <c r="E316" s="309" t="s">
        <v>317</v>
      </c>
      <c r="F316" s="309"/>
      <c r="G316" s="309"/>
    </row>
    <row r="317" spans="1:7" s="24" customFormat="1" ht="57" customHeight="1">
      <c r="A317" s="371" t="s">
        <v>634</v>
      </c>
      <c r="B317" s="309"/>
      <c r="C317" s="309"/>
      <c r="D317" s="309"/>
      <c r="E317" s="309"/>
      <c r="F317" s="309"/>
      <c r="G317" s="309"/>
    </row>
    <row r="318" spans="1:7" s="24" customFormat="1" ht="21.75" customHeight="1">
      <c r="A318" s="106" t="s">
        <v>379</v>
      </c>
      <c r="B318" s="309"/>
      <c r="C318" s="309"/>
      <c r="D318" s="309"/>
      <c r="E318" s="309"/>
      <c r="F318" s="309"/>
      <c r="G318" s="309"/>
    </row>
    <row r="319" spans="1:7" s="24" customFormat="1" ht="21.75" customHeight="1">
      <c r="A319" s="106" t="s">
        <v>380</v>
      </c>
      <c r="B319" s="309"/>
      <c r="C319" s="309"/>
      <c r="D319" s="309"/>
      <c r="E319" s="309"/>
      <c r="F319" s="309"/>
      <c r="G319" s="309"/>
    </row>
    <row r="320" spans="1:7" s="24" customFormat="1" ht="21.75" customHeight="1">
      <c r="A320" s="106" t="s">
        <v>381</v>
      </c>
      <c r="B320" s="309"/>
      <c r="C320" s="309"/>
      <c r="D320" s="309"/>
      <c r="E320" s="309"/>
      <c r="F320" s="309"/>
      <c r="G320" s="309"/>
    </row>
    <row r="321" spans="1:7" s="24" customFormat="1" ht="41.25" customHeight="1">
      <c r="A321" s="399" t="s">
        <v>635</v>
      </c>
      <c r="B321" s="399"/>
      <c r="C321" s="399"/>
      <c r="D321" s="399"/>
      <c r="E321" s="399"/>
      <c r="F321" s="399"/>
      <c r="G321" s="399"/>
    </row>
    <row r="322" spans="1:7" s="24" customFormat="1" ht="37.5" customHeight="1">
      <c r="A322" s="399" t="s">
        <v>636</v>
      </c>
      <c r="B322" s="399"/>
      <c r="C322" s="399"/>
      <c r="D322" s="399"/>
      <c r="E322" s="399"/>
      <c r="F322" s="399"/>
      <c r="G322" s="399"/>
    </row>
    <row r="323" spans="1:7" s="24" customFormat="1" ht="37.5" customHeight="1">
      <c r="A323" s="399" t="s">
        <v>637</v>
      </c>
      <c r="B323" s="399"/>
      <c r="C323" s="399"/>
      <c r="D323" s="399"/>
      <c r="E323" s="399"/>
      <c r="F323" s="399"/>
      <c r="G323" s="399"/>
    </row>
    <row r="324" spans="1:7" s="24" customFormat="1" ht="53.25" customHeight="1">
      <c r="A324" s="350" t="s">
        <v>638</v>
      </c>
      <c r="B324" s="350"/>
      <c r="C324" s="350"/>
      <c r="D324" s="350"/>
      <c r="E324" s="350"/>
      <c r="F324" s="350"/>
      <c r="G324" s="350"/>
    </row>
    <row r="325" spans="1:7" s="24" customFormat="1" ht="39" customHeight="1">
      <c r="A325" s="350" t="s">
        <v>639</v>
      </c>
      <c r="B325" s="350"/>
      <c r="C325" s="350"/>
      <c r="D325" s="350"/>
      <c r="E325" s="350"/>
      <c r="F325" s="350"/>
      <c r="G325" s="350"/>
    </row>
    <row r="326" spans="1:7" s="24" customFormat="1" ht="55.5" customHeight="1">
      <c r="A326" s="350" t="s">
        <v>640</v>
      </c>
      <c r="B326" s="350"/>
      <c r="C326" s="350"/>
      <c r="D326" s="350"/>
      <c r="E326" s="350"/>
      <c r="F326" s="350"/>
      <c r="G326" s="350"/>
    </row>
    <row r="327" spans="1:7" s="24" customFormat="1" ht="24.75" customHeight="1">
      <c r="A327" s="350" t="s">
        <v>641</v>
      </c>
      <c r="B327" s="350"/>
      <c r="C327" s="350"/>
      <c r="D327" s="350"/>
      <c r="E327" s="350"/>
      <c r="F327" s="350"/>
      <c r="G327" s="350"/>
    </row>
    <row r="328" spans="1:7" s="24" customFormat="1" ht="27" customHeight="1">
      <c r="A328" s="400" t="s">
        <v>642</v>
      </c>
      <c r="B328" s="400"/>
      <c r="C328" s="400"/>
      <c r="D328" s="400"/>
      <c r="E328" s="400"/>
      <c r="F328" s="400"/>
      <c r="G328" s="400"/>
    </row>
    <row r="329" spans="1:7" s="100" customFormat="1" ht="27" customHeight="1">
      <c r="A329" s="401" t="s">
        <v>643</v>
      </c>
      <c r="B329" s="401"/>
      <c r="C329" s="401"/>
      <c r="D329" s="401"/>
      <c r="E329" s="401"/>
      <c r="F329" s="401"/>
      <c r="G329" s="401"/>
    </row>
    <row r="330" spans="1:7" s="24" customFormat="1" ht="27" customHeight="1">
      <c r="A330" s="402" t="s">
        <v>644</v>
      </c>
      <c r="B330" s="309" t="s">
        <v>316</v>
      </c>
      <c r="C330" s="309"/>
      <c r="D330" s="309"/>
      <c r="E330" s="309" t="s">
        <v>317</v>
      </c>
      <c r="F330" s="309"/>
      <c r="G330" s="309"/>
    </row>
    <row r="331" spans="1:7" s="24" customFormat="1" ht="17.25" customHeight="1">
      <c r="A331" s="106" t="s">
        <v>645</v>
      </c>
      <c r="B331" s="309"/>
      <c r="C331" s="309"/>
      <c r="D331" s="309"/>
      <c r="E331" s="309"/>
      <c r="F331" s="309"/>
      <c r="G331" s="309"/>
    </row>
    <row r="332" spans="1:7" s="23" customFormat="1" ht="19.5" customHeight="1">
      <c r="A332" s="353" t="s">
        <v>646</v>
      </c>
      <c r="B332" s="310">
        <f>KQKD!E9</f>
        <v>176442191180</v>
      </c>
      <c r="C332" s="310"/>
      <c r="D332" s="310"/>
      <c r="E332" s="310">
        <v>829201500212</v>
      </c>
      <c r="F332" s="310"/>
      <c r="G332" s="310"/>
    </row>
    <row r="333" spans="1:7" s="23" customFormat="1" ht="19.5" customHeight="1">
      <c r="A333" s="353" t="s">
        <v>647</v>
      </c>
      <c r="B333" s="310"/>
      <c r="C333" s="310"/>
      <c r="D333" s="310"/>
      <c r="E333" s="310"/>
      <c r="F333" s="310"/>
      <c r="G333" s="310"/>
    </row>
    <row r="334" spans="1:7" s="23" customFormat="1" ht="19.5" customHeight="1">
      <c r="A334" s="353" t="s">
        <v>649</v>
      </c>
      <c r="B334" s="310"/>
      <c r="C334" s="310"/>
      <c r="D334" s="310"/>
      <c r="E334" s="310"/>
      <c r="F334" s="310"/>
      <c r="G334" s="310"/>
    </row>
    <row r="335" spans="1:7" s="23" customFormat="1" ht="19.5" customHeight="1">
      <c r="A335" s="395" t="s">
        <v>648</v>
      </c>
      <c r="B335" s="310"/>
      <c r="C335" s="310"/>
      <c r="D335" s="310"/>
      <c r="E335" s="310"/>
      <c r="F335" s="310"/>
      <c r="G335" s="310"/>
    </row>
    <row r="336" spans="1:7" s="23" customFormat="1" ht="33" customHeight="1">
      <c r="A336" s="354" t="s">
        <v>650</v>
      </c>
      <c r="B336" s="310"/>
      <c r="C336" s="310"/>
      <c r="D336" s="310"/>
      <c r="E336" s="310"/>
      <c r="F336" s="310"/>
      <c r="G336" s="310"/>
    </row>
    <row r="337" spans="1:7" s="23" customFormat="1" ht="18.75" customHeight="1">
      <c r="A337" s="370" t="s">
        <v>57</v>
      </c>
      <c r="B337" s="286">
        <f>SUM(B332:B336)</f>
        <v>176442191180</v>
      </c>
      <c r="C337" s="286"/>
      <c r="D337" s="286"/>
      <c r="E337" s="286">
        <f>SUM(E332:E336)</f>
        <v>829201500212</v>
      </c>
      <c r="F337" s="286"/>
      <c r="G337" s="286"/>
    </row>
    <row r="338" spans="1:7" s="23" customFormat="1" ht="24" customHeight="1">
      <c r="A338" s="403" t="s">
        <v>757</v>
      </c>
      <c r="B338" s="403"/>
      <c r="C338" s="403"/>
      <c r="D338" s="403"/>
      <c r="E338" s="403"/>
      <c r="F338" s="403"/>
      <c r="G338" s="403"/>
    </row>
    <row r="339" spans="1:7" s="23" customFormat="1" ht="68.25" customHeight="1">
      <c r="A339" s="403" t="s">
        <v>758</v>
      </c>
      <c r="B339" s="403"/>
      <c r="C339" s="403"/>
      <c r="D339" s="403"/>
      <c r="E339" s="403"/>
      <c r="F339" s="403"/>
      <c r="G339" s="403"/>
    </row>
    <row r="340" spans="1:7" s="23" customFormat="1" ht="21" customHeight="1">
      <c r="A340" s="367" t="s">
        <v>651</v>
      </c>
      <c r="B340" s="311"/>
      <c r="C340" s="311"/>
      <c r="D340" s="311"/>
      <c r="E340" s="311"/>
      <c r="F340" s="311"/>
      <c r="G340" s="311"/>
    </row>
    <row r="341" spans="1:7" s="23" customFormat="1" ht="21" customHeight="1">
      <c r="A341" s="106" t="s">
        <v>382</v>
      </c>
      <c r="B341" s="311"/>
      <c r="C341" s="311"/>
      <c r="D341" s="311"/>
      <c r="E341" s="311"/>
      <c r="F341" s="311"/>
      <c r="G341" s="311"/>
    </row>
    <row r="342" spans="1:7" s="23" customFormat="1" ht="18.75" customHeight="1">
      <c r="A342" s="353" t="s">
        <v>383</v>
      </c>
      <c r="B342" s="311"/>
      <c r="C342" s="311"/>
      <c r="D342" s="311"/>
      <c r="E342" s="311"/>
      <c r="F342" s="311"/>
      <c r="G342" s="311"/>
    </row>
    <row r="343" spans="1:7" s="23" customFormat="1" ht="18.75" customHeight="1">
      <c r="A343" s="353" t="s">
        <v>384</v>
      </c>
      <c r="B343" s="311"/>
      <c r="C343" s="311"/>
      <c r="D343" s="311"/>
      <c r="E343" s="311"/>
      <c r="F343" s="311"/>
      <c r="G343" s="311"/>
    </row>
    <row r="344" spans="1:7" s="24" customFormat="1" ht="18.75" customHeight="1">
      <c r="A344" s="353" t="s">
        <v>385</v>
      </c>
      <c r="B344" s="311"/>
      <c r="C344" s="311"/>
      <c r="D344" s="311"/>
      <c r="E344" s="311"/>
      <c r="F344" s="311"/>
      <c r="G344" s="311"/>
    </row>
    <row r="345" spans="1:7" s="24" customFormat="1" ht="20.25" customHeight="1">
      <c r="A345" s="367" t="s">
        <v>652</v>
      </c>
      <c r="B345" s="309" t="s">
        <v>316</v>
      </c>
      <c r="C345" s="309"/>
      <c r="D345" s="309"/>
      <c r="E345" s="309" t="s">
        <v>317</v>
      </c>
      <c r="F345" s="309"/>
      <c r="G345" s="309"/>
    </row>
    <row r="346" spans="1:7" s="24" customFormat="1" ht="21.75" customHeight="1">
      <c r="A346" s="353" t="s">
        <v>654</v>
      </c>
      <c r="B346" s="336">
        <f>KQKD!E12</f>
        <v>158198517174</v>
      </c>
      <c r="C346" s="336"/>
      <c r="D346" s="336"/>
      <c r="E346" s="336">
        <f>741466917599</f>
        <v>741466917599</v>
      </c>
      <c r="F346" s="336"/>
      <c r="G346" s="336"/>
    </row>
    <row r="347" spans="1:7" s="24" customFormat="1" ht="21.75" customHeight="1">
      <c r="A347" s="353" t="s">
        <v>653</v>
      </c>
      <c r="B347" s="336"/>
      <c r="C347" s="336"/>
      <c r="D347" s="336"/>
      <c r="E347" s="336"/>
      <c r="F347" s="336"/>
      <c r="G347" s="336"/>
    </row>
    <row r="348" spans="1:7" s="24" customFormat="1" ht="36" customHeight="1">
      <c r="A348" s="371" t="s">
        <v>655</v>
      </c>
      <c r="B348" s="336"/>
      <c r="C348" s="336"/>
      <c r="D348" s="336"/>
      <c r="E348" s="336"/>
      <c r="F348" s="336"/>
      <c r="G348" s="336"/>
    </row>
    <row r="349" spans="1:7" s="24" customFormat="1" ht="24" customHeight="1">
      <c r="A349" s="353" t="s">
        <v>656</v>
      </c>
      <c r="B349" s="336"/>
      <c r="C349" s="336"/>
      <c r="D349" s="336"/>
      <c r="E349" s="336"/>
      <c r="F349" s="336"/>
      <c r="G349" s="336"/>
    </row>
    <row r="350" spans="1:7" s="24" customFormat="1" ht="24" customHeight="1">
      <c r="A350" s="353" t="s">
        <v>657</v>
      </c>
      <c r="B350" s="336"/>
      <c r="C350" s="336"/>
      <c r="D350" s="336"/>
      <c r="E350" s="336"/>
      <c r="F350" s="336"/>
      <c r="G350" s="336"/>
    </row>
    <row r="351" spans="1:7" s="24" customFormat="1" ht="24" customHeight="1">
      <c r="A351" s="353" t="s">
        <v>658</v>
      </c>
      <c r="B351" s="336"/>
      <c r="C351" s="336"/>
      <c r="D351" s="336"/>
      <c r="E351" s="336"/>
      <c r="F351" s="336"/>
      <c r="G351" s="336"/>
    </row>
    <row r="352" spans="1:7" s="24" customFormat="1" ht="24" customHeight="1">
      <c r="A352" s="353" t="s">
        <v>659</v>
      </c>
      <c r="B352" s="336"/>
      <c r="C352" s="336"/>
      <c r="D352" s="336"/>
      <c r="E352" s="336"/>
      <c r="F352" s="336"/>
      <c r="G352" s="336"/>
    </row>
    <row r="353" spans="1:7" s="24" customFormat="1" ht="31.5" customHeight="1">
      <c r="A353" s="165" t="s">
        <v>386</v>
      </c>
      <c r="B353" s="336"/>
      <c r="C353" s="336"/>
      <c r="D353" s="336"/>
      <c r="E353" s="336"/>
      <c r="F353" s="336"/>
      <c r="G353" s="336"/>
    </row>
    <row r="354" spans="1:7" s="24" customFormat="1" ht="24" customHeight="1">
      <c r="A354" s="353" t="s">
        <v>387</v>
      </c>
      <c r="B354" s="336"/>
      <c r="C354" s="336"/>
      <c r="D354" s="336"/>
      <c r="E354" s="336"/>
      <c r="F354" s="336"/>
      <c r="G354" s="336"/>
    </row>
    <row r="355" spans="1:7" s="24" customFormat="1" ht="31.5" customHeight="1">
      <c r="A355" s="165" t="s">
        <v>660</v>
      </c>
      <c r="B355" s="336"/>
      <c r="C355" s="336"/>
      <c r="D355" s="336"/>
      <c r="E355" s="336"/>
      <c r="F355" s="336"/>
      <c r="G355" s="336"/>
    </row>
    <row r="356" spans="1:7" s="24" customFormat="1" ht="31.5" customHeight="1">
      <c r="A356" s="165" t="s">
        <v>661</v>
      </c>
      <c r="B356" s="336"/>
      <c r="C356" s="336"/>
      <c r="D356" s="336"/>
      <c r="E356" s="336"/>
      <c r="F356" s="336"/>
      <c r="G356" s="336"/>
    </row>
    <row r="357" spans="1:7" s="24" customFormat="1" ht="23.25" customHeight="1">
      <c r="A357" s="353" t="s">
        <v>388</v>
      </c>
      <c r="B357" s="336"/>
      <c r="C357" s="336"/>
      <c r="D357" s="336"/>
      <c r="E357" s="336"/>
      <c r="F357" s="336"/>
      <c r="G357" s="336"/>
    </row>
    <row r="358" spans="1:7" s="24" customFormat="1" ht="23.25" customHeight="1">
      <c r="A358" s="353" t="s">
        <v>662</v>
      </c>
      <c r="B358" s="336"/>
      <c r="C358" s="336"/>
      <c r="D358" s="336"/>
      <c r="E358" s="336"/>
      <c r="F358" s="336"/>
      <c r="G358" s="336"/>
    </row>
    <row r="359" spans="1:7" s="24" customFormat="1" ht="25.5" customHeight="1">
      <c r="A359" s="391" t="s">
        <v>57</v>
      </c>
      <c r="B359" s="286">
        <f>SUM(B346:B358)</f>
        <v>158198517174</v>
      </c>
      <c r="C359" s="286"/>
      <c r="D359" s="286"/>
      <c r="E359" s="286">
        <f>SUM(E346:E358)</f>
        <v>741466917599</v>
      </c>
      <c r="F359" s="286"/>
      <c r="G359" s="286"/>
    </row>
    <row r="360" spans="1:7" s="23" customFormat="1" ht="26.25" customHeight="1">
      <c r="A360" s="367" t="s">
        <v>663</v>
      </c>
      <c r="B360" s="309" t="s">
        <v>316</v>
      </c>
      <c r="C360" s="309"/>
      <c r="D360" s="309"/>
      <c r="E360" s="309" t="s">
        <v>317</v>
      </c>
      <c r="F360" s="309"/>
      <c r="G360" s="309"/>
    </row>
    <row r="361" spans="1:7" s="24" customFormat="1" ht="26.25" customHeight="1">
      <c r="A361" s="353" t="s">
        <v>389</v>
      </c>
      <c r="B361" s="310">
        <f>KQKD!E14-B363-B364-B362</f>
        <v>65373505</v>
      </c>
      <c r="C361" s="310"/>
      <c r="D361" s="310"/>
      <c r="E361" s="310">
        <v>157371271</v>
      </c>
      <c r="F361" s="310"/>
      <c r="G361" s="310"/>
    </row>
    <row r="362" spans="1:7" s="24" customFormat="1" ht="26.25" customHeight="1">
      <c r="A362" s="353" t="s">
        <v>664</v>
      </c>
      <c r="B362" s="310">
        <v>720000000</v>
      </c>
      <c r="C362" s="310"/>
      <c r="D362" s="310"/>
      <c r="E362" s="310"/>
      <c r="F362" s="310"/>
      <c r="G362" s="310"/>
    </row>
    <row r="363" spans="1:7" s="24" customFormat="1" ht="26.25" customHeight="1">
      <c r="A363" s="353" t="s">
        <v>666</v>
      </c>
      <c r="B363" s="310"/>
      <c r="C363" s="310"/>
      <c r="D363" s="310"/>
      <c r="E363" s="310">
        <v>1545000000</v>
      </c>
      <c r="F363" s="310"/>
      <c r="G363" s="310"/>
    </row>
    <row r="364" spans="1:7" s="24" customFormat="1" ht="26.25" customHeight="1">
      <c r="A364" s="353" t="s">
        <v>665</v>
      </c>
      <c r="B364" s="310">
        <v>1192302</v>
      </c>
      <c r="C364" s="310"/>
      <c r="D364" s="310"/>
      <c r="E364" s="310">
        <v>356169757</v>
      </c>
      <c r="F364" s="310"/>
      <c r="G364" s="310"/>
    </row>
    <row r="365" spans="1:7" s="23" customFormat="1" ht="26.25" customHeight="1">
      <c r="A365" s="353" t="s">
        <v>667</v>
      </c>
      <c r="B365" s="310"/>
      <c r="C365" s="310"/>
      <c r="D365" s="310"/>
      <c r="E365" s="310"/>
      <c r="F365" s="310"/>
      <c r="G365" s="310"/>
    </row>
    <row r="366" spans="1:7" s="24" customFormat="1" ht="26.25" customHeight="1">
      <c r="A366" s="353" t="s">
        <v>390</v>
      </c>
      <c r="B366" s="310"/>
      <c r="C366" s="310"/>
      <c r="D366" s="310"/>
      <c r="E366" s="310"/>
      <c r="F366" s="310"/>
      <c r="G366" s="310"/>
    </row>
    <row r="367" spans="1:7" s="24" customFormat="1" ht="26.25" customHeight="1">
      <c r="A367" s="391" t="s">
        <v>57</v>
      </c>
      <c r="B367" s="286">
        <f>SUM(B361:B366)</f>
        <v>786565807</v>
      </c>
      <c r="C367" s="286"/>
      <c r="D367" s="286"/>
      <c r="E367" s="286">
        <f>SUM(E361:E366)</f>
        <v>2058541028</v>
      </c>
      <c r="F367" s="286"/>
      <c r="G367" s="286"/>
    </row>
    <row r="368" spans="1:7" s="24" customFormat="1" ht="27.75" customHeight="1">
      <c r="A368" s="404" t="s">
        <v>668</v>
      </c>
      <c r="B368" s="309" t="s">
        <v>316</v>
      </c>
      <c r="C368" s="309"/>
      <c r="D368" s="309"/>
      <c r="E368" s="309" t="s">
        <v>317</v>
      </c>
      <c r="F368" s="309"/>
      <c r="G368" s="309"/>
    </row>
    <row r="369" spans="1:8" s="24" customFormat="1" ht="27.75" customHeight="1">
      <c r="A369" s="353" t="s">
        <v>671</v>
      </c>
      <c r="B369" s="310">
        <f>KQKD!E15-B372</f>
        <v>6363751932</v>
      </c>
      <c r="C369" s="310"/>
      <c r="D369" s="310"/>
      <c r="E369" s="310">
        <v>32826672005</v>
      </c>
      <c r="F369" s="310"/>
      <c r="G369" s="310"/>
    </row>
    <row r="370" spans="1:8" s="24" customFormat="1" ht="27.75" customHeight="1">
      <c r="A370" s="353" t="s">
        <v>670</v>
      </c>
      <c r="B370" s="310"/>
      <c r="C370" s="310"/>
      <c r="D370" s="310"/>
      <c r="E370" s="310"/>
      <c r="F370" s="310"/>
      <c r="G370" s="310"/>
    </row>
    <row r="371" spans="1:8" s="24" customFormat="1" ht="27.75" customHeight="1">
      <c r="A371" s="353" t="s">
        <v>669</v>
      </c>
      <c r="B371" s="310"/>
      <c r="C371" s="310"/>
      <c r="D371" s="310"/>
      <c r="E371" s="310"/>
      <c r="F371" s="310"/>
      <c r="G371" s="310"/>
    </row>
    <row r="372" spans="1:8" s="24" customFormat="1" ht="27.75" customHeight="1">
      <c r="A372" s="353" t="s">
        <v>672</v>
      </c>
      <c r="B372" s="337">
        <v>21032599</v>
      </c>
      <c r="C372" s="337"/>
      <c r="D372" s="337"/>
      <c r="E372" s="337">
        <f>2474359601-736628420-193883650</f>
        <v>1543847531</v>
      </c>
      <c r="F372" s="337"/>
      <c r="G372" s="337"/>
    </row>
    <row r="373" spans="1:8" s="24" customFormat="1" ht="32.25" customHeight="1">
      <c r="A373" s="165" t="s">
        <v>673</v>
      </c>
      <c r="B373" s="310"/>
      <c r="C373" s="310"/>
      <c r="D373" s="310"/>
      <c r="E373" s="310"/>
      <c r="F373" s="310"/>
      <c r="G373" s="310"/>
    </row>
    <row r="374" spans="1:8" s="24" customFormat="1" ht="32.25" customHeight="1">
      <c r="A374" s="353" t="s">
        <v>391</v>
      </c>
      <c r="B374" s="311"/>
      <c r="C374" s="311"/>
      <c r="D374" s="311"/>
      <c r="E374" s="311"/>
      <c r="F374" s="311"/>
      <c r="G374" s="311"/>
      <c r="H374" s="36"/>
    </row>
    <row r="375" spans="1:8" s="24" customFormat="1" ht="32.25" customHeight="1">
      <c r="A375" s="353" t="s">
        <v>674</v>
      </c>
      <c r="B375" s="311"/>
      <c r="C375" s="311"/>
      <c r="D375" s="311"/>
      <c r="E375" s="311"/>
      <c r="F375" s="311"/>
      <c r="G375" s="311"/>
      <c r="H375" s="36"/>
    </row>
    <row r="376" spans="1:8" s="24" customFormat="1" ht="27.75" customHeight="1">
      <c r="A376" s="391" t="s">
        <v>57</v>
      </c>
      <c r="B376" s="286">
        <f>SUM(B369:B374)</f>
        <v>6384784531</v>
      </c>
      <c r="C376" s="286"/>
      <c r="D376" s="286"/>
      <c r="E376" s="286">
        <f>SUM(E369:E374)</f>
        <v>34370519536</v>
      </c>
      <c r="F376" s="286"/>
      <c r="G376" s="286"/>
    </row>
    <row r="377" spans="1:8" s="24" customFormat="1" ht="27.75" customHeight="1">
      <c r="A377" s="405" t="s">
        <v>675</v>
      </c>
      <c r="B377" s="309" t="s">
        <v>316</v>
      </c>
      <c r="C377" s="309"/>
      <c r="D377" s="309"/>
      <c r="E377" s="309" t="s">
        <v>317</v>
      </c>
      <c r="F377" s="309"/>
      <c r="G377" s="309"/>
    </row>
    <row r="378" spans="1:8" s="24" customFormat="1" ht="25.5" customHeight="1">
      <c r="A378" s="406" t="s">
        <v>740</v>
      </c>
      <c r="B378" s="286"/>
      <c r="C378" s="286"/>
      <c r="D378" s="286"/>
      <c r="E378" s="310">
        <v>45470000</v>
      </c>
      <c r="F378" s="310"/>
      <c r="G378" s="310"/>
    </row>
    <row r="379" spans="1:8" s="24" customFormat="1" ht="25.5" customHeight="1">
      <c r="A379" s="406" t="s">
        <v>676</v>
      </c>
      <c r="B379" s="286"/>
      <c r="C379" s="286"/>
      <c r="D379" s="286"/>
      <c r="E379" s="310"/>
      <c r="F379" s="310"/>
      <c r="G379" s="310"/>
    </row>
    <row r="380" spans="1:8" s="24" customFormat="1" ht="25.5" customHeight="1">
      <c r="A380" s="406" t="s">
        <v>677</v>
      </c>
      <c r="B380" s="310">
        <f>KQKD!C20</f>
        <v>122121881</v>
      </c>
      <c r="C380" s="310"/>
      <c r="D380" s="310"/>
      <c r="E380" s="310">
        <v>524264675</v>
      </c>
      <c r="F380" s="310"/>
      <c r="G380" s="310"/>
    </row>
    <row r="381" spans="1:8" s="24" customFormat="1" ht="25.5" customHeight="1">
      <c r="A381" s="406" t="s">
        <v>678</v>
      </c>
      <c r="B381" s="286"/>
      <c r="C381" s="286"/>
      <c r="D381" s="286"/>
      <c r="E381" s="310"/>
      <c r="F381" s="310"/>
      <c r="G381" s="310"/>
    </row>
    <row r="382" spans="1:8" s="24" customFormat="1" ht="25.5" customHeight="1">
      <c r="A382" s="406" t="s">
        <v>679</v>
      </c>
      <c r="B382" s="286"/>
      <c r="C382" s="286"/>
      <c r="D382" s="286"/>
      <c r="E382" s="310">
        <v>342500000</v>
      </c>
      <c r="F382" s="310"/>
      <c r="G382" s="310"/>
    </row>
    <row r="383" spans="1:8" s="24" customFormat="1" ht="27" customHeight="1">
      <c r="A383" s="391" t="s">
        <v>57</v>
      </c>
      <c r="B383" s="286">
        <f>SUM(B378:B382)</f>
        <v>122121881</v>
      </c>
      <c r="C383" s="286"/>
      <c r="D383" s="286"/>
      <c r="E383" s="286">
        <f>SUM(E378:E382)</f>
        <v>912234675</v>
      </c>
      <c r="F383" s="286"/>
      <c r="G383" s="286"/>
    </row>
    <row r="384" spans="1:8" s="24" customFormat="1" ht="27" customHeight="1">
      <c r="A384" s="405" t="s">
        <v>699</v>
      </c>
      <c r="B384" s="309" t="s">
        <v>316</v>
      </c>
      <c r="C384" s="309"/>
      <c r="D384" s="309"/>
      <c r="E384" s="309" t="s">
        <v>317</v>
      </c>
      <c r="F384" s="309"/>
      <c r="G384" s="309"/>
    </row>
    <row r="385" spans="1:7" s="24" customFormat="1" ht="35.25" customHeight="1">
      <c r="A385" s="165" t="s">
        <v>680</v>
      </c>
      <c r="B385" s="310">
        <v>96842110</v>
      </c>
      <c r="C385" s="310"/>
      <c r="D385" s="310"/>
      <c r="E385" s="286"/>
      <c r="F385" s="286"/>
      <c r="G385" s="286"/>
    </row>
    <row r="386" spans="1:7" s="24" customFormat="1" ht="26.25" customHeight="1">
      <c r="A386" s="165" t="s">
        <v>681</v>
      </c>
      <c r="B386" s="286"/>
      <c r="C386" s="286"/>
      <c r="D386" s="286"/>
      <c r="E386" s="286"/>
      <c r="F386" s="286"/>
      <c r="G386" s="286"/>
    </row>
    <row r="387" spans="1:7" s="24" customFormat="1" ht="26.25" customHeight="1">
      <c r="A387" s="165" t="s">
        <v>682</v>
      </c>
      <c r="B387" s="286"/>
      <c r="C387" s="286"/>
      <c r="D387" s="286"/>
      <c r="E387" s="286"/>
      <c r="F387" s="286"/>
      <c r="G387" s="286"/>
    </row>
    <row r="388" spans="1:7" s="24" customFormat="1" ht="26.25" customHeight="1">
      <c r="A388" s="406" t="s">
        <v>679</v>
      </c>
      <c r="B388" s="286"/>
      <c r="C388" s="286"/>
      <c r="D388" s="286"/>
      <c r="E388" s="310">
        <v>986520348</v>
      </c>
      <c r="F388" s="310"/>
      <c r="G388" s="310"/>
    </row>
    <row r="389" spans="1:7" s="24" customFormat="1" ht="27" customHeight="1">
      <c r="A389" s="391" t="s">
        <v>57</v>
      </c>
      <c r="B389" s="286">
        <f>SUM(B385:B388)</f>
        <v>96842110</v>
      </c>
      <c r="C389" s="286"/>
      <c r="D389" s="286"/>
      <c r="E389" s="286">
        <f>SUM(E385:E388)</f>
        <v>986520348</v>
      </c>
      <c r="F389" s="286"/>
      <c r="G389" s="286"/>
    </row>
    <row r="390" spans="1:7" s="24" customFormat="1" ht="32.25" customHeight="1">
      <c r="A390" s="405" t="s">
        <v>683</v>
      </c>
      <c r="B390" s="309" t="s">
        <v>316</v>
      </c>
      <c r="C390" s="309"/>
      <c r="D390" s="309"/>
      <c r="E390" s="309" t="s">
        <v>317</v>
      </c>
      <c r="F390" s="309"/>
      <c r="G390" s="309"/>
    </row>
    <row r="391" spans="1:7" s="24" customFormat="1" ht="33.75" customHeight="1">
      <c r="A391" s="165" t="s">
        <v>684</v>
      </c>
      <c r="B391" s="310">
        <v>8531457253</v>
      </c>
      <c r="C391" s="310"/>
      <c r="D391" s="310"/>
      <c r="E391" s="310">
        <v>33890676908</v>
      </c>
      <c r="F391" s="310"/>
      <c r="G391" s="310"/>
    </row>
    <row r="392" spans="1:7" s="24" customFormat="1" ht="33.75" hidden="1" customHeight="1">
      <c r="A392" s="165" t="s">
        <v>685</v>
      </c>
      <c r="B392" s="310"/>
      <c r="C392" s="310"/>
      <c r="D392" s="310"/>
      <c r="E392" s="310"/>
      <c r="F392" s="310"/>
      <c r="G392" s="310"/>
    </row>
    <row r="393" spans="1:7" s="24" customFormat="1" ht="32.25" hidden="1" customHeight="1">
      <c r="A393" s="165" t="s">
        <v>686</v>
      </c>
      <c r="B393" s="310"/>
      <c r="C393" s="310"/>
      <c r="D393" s="310"/>
      <c r="E393" s="310"/>
      <c r="F393" s="310"/>
      <c r="G393" s="310"/>
    </row>
    <row r="394" spans="1:7" s="24" customFormat="1" ht="32.25" customHeight="1">
      <c r="A394" s="165" t="s">
        <v>689</v>
      </c>
      <c r="B394" s="310">
        <v>124092000</v>
      </c>
      <c r="C394" s="310"/>
      <c r="D394" s="310"/>
      <c r="E394" s="310">
        <v>620998740</v>
      </c>
      <c r="F394" s="310"/>
      <c r="G394" s="310"/>
    </row>
    <row r="395" spans="1:7" s="24" customFormat="1" ht="35.25" hidden="1" customHeight="1">
      <c r="A395" s="165" t="s">
        <v>687</v>
      </c>
      <c r="B395" s="311"/>
      <c r="C395" s="311"/>
      <c r="D395" s="311"/>
      <c r="E395" s="311"/>
      <c r="F395" s="311"/>
      <c r="G395" s="311"/>
    </row>
    <row r="396" spans="1:7" s="24" customFormat="1" ht="32.25" hidden="1" customHeight="1">
      <c r="A396" s="165" t="s">
        <v>688</v>
      </c>
      <c r="B396" s="311"/>
      <c r="C396" s="311"/>
      <c r="D396" s="311"/>
      <c r="E396" s="311"/>
      <c r="F396" s="311"/>
      <c r="G396" s="311"/>
    </row>
    <row r="397" spans="1:7" s="24" customFormat="1" ht="36" customHeight="1">
      <c r="A397" s="165" t="s">
        <v>690</v>
      </c>
      <c r="B397" s="310">
        <v>0</v>
      </c>
      <c r="C397" s="310"/>
      <c r="D397" s="310"/>
      <c r="E397" s="310">
        <v>0</v>
      </c>
      <c r="F397" s="310"/>
      <c r="G397" s="310"/>
    </row>
    <row r="398" spans="1:7" s="24" customFormat="1" ht="23.25" customHeight="1">
      <c r="A398" s="165" t="s">
        <v>691</v>
      </c>
      <c r="B398" s="310">
        <v>0</v>
      </c>
      <c r="C398" s="310"/>
      <c r="D398" s="310"/>
      <c r="E398" s="310">
        <v>0</v>
      </c>
      <c r="F398" s="310"/>
      <c r="G398" s="310"/>
    </row>
    <row r="399" spans="1:7" s="24" customFormat="1" ht="23.25" customHeight="1">
      <c r="A399" s="165" t="s">
        <v>692</v>
      </c>
      <c r="B399" s="310">
        <v>0</v>
      </c>
      <c r="C399" s="310"/>
      <c r="D399" s="310"/>
      <c r="E399" s="310">
        <v>0</v>
      </c>
      <c r="F399" s="310"/>
      <c r="G399" s="310"/>
    </row>
    <row r="400" spans="1:7" s="24" customFormat="1" ht="23.25" customHeight="1">
      <c r="A400" s="165" t="s">
        <v>693</v>
      </c>
      <c r="B400" s="310">
        <v>2114000</v>
      </c>
      <c r="C400" s="310"/>
      <c r="D400" s="310"/>
      <c r="E400" s="310">
        <v>0</v>
      </c>
      <c r="F400" s="310"/>
      <c r="G400" s="310"/>
    </row>
    <row r="401" spans="1:7" s="24" customFormat="1" ht="22.5" customHeight="1">
      <c r="A401" s="392" t="s">
        <v>694</v>
      </c>
      <c r="B401" s="309" t="s">
        <v>316</v>
      </c>
      <c r="C401" s="309"/>
      <c r="D401" s="309"/>
      <c r="E401" s="309" t="s">
        <v>317</v>
      </c>
      <c r="F401" s="309"/>
      <c r="G401" s="309"/>
    </row>
    <row r="402" spans="1:7" s="24" customFormat="1" ht="22.5" customHeight="1">
      <c r="A402" s="354" t="s">
        <v>759</v>
      </c>
      <c r="B402" s="310">
        <f>38973709077+1295260080+11680945364+252868161+630637164</f>
        <v>52833419846</v>
      </c>
      <c r="C402" s="310"/>
      <c r="D402" s="310"/>
      <c r="E402" s="310">
        <v>303624096229</v>
      </c>
      <c r="F402" s="310"/>
      <c r="G402" s="310"/>
    </row>
    <row r="403" spans="1:7" s="24" customFormat="1" ht="22.5" customHeight="1">
      <c r="A403" s="354" t="s">
        <v>695</v>
      </c>
      <c r="B403" s="310">
        <f>4935237000+5188532000+45000441000+124092000</f>
        <v>55248302000</v>
      </c>
      <c r="C403" s="310"/>
      <c r="D403" s="310"/>
      <c r="E403" s="310">
        <v>276610419402</v>
      </c>
      <c r="F403" s="310"/>
      <c r="G403" s="310"/>
    </row>
    <row r="404" spans="1:7" s="24" customFormat="1" ht="22.5" customHeight="1">
      <c r="A404" s="354" t="s">
        <v>696</v>
      </c>
      <c r="B404" s="310">
        <f>3967034358+496415937</f>
        <v>4463450295</v>
      </c>
      <c r="C404" s="310"/>
      <c r="D404" s="310"/>
      <c r="E404" s="310">
        <v>14670612622</v>
      </c>
      <c r="F404" s="310"/>
      <c r="G404" s="310"/>
    </row>
    <row r="405" spans="1:7" s="24" customFormat="1" ht="22.5" customHeight="1">
      <c r="A405" s="354" t="s">
        <v>697</v>
      </c>
      <c r="B405" s="310">
        <f>1933819809+24578009646+4614550948</f>
        <v>31126380403</v>
      </c>
      <c r="C405" s="310"/>
      <c r="D405" s="310"/>
      <c r="E405" s="310">
        <v>154080741886</v>
      </c>
      <c r="F405" s="310"/>
      <c r="G405" s="310"/>
    </row>
    <row r="406" spans="1:7" s="24" customFormat="1" ht="22.5" customHeight="1">
      <c r="A406" s="354" t="s">
        <v>742</v>
      </c>
      <c r="B406" s="310">
        <v>0</v>
      </c>
      <c r="C406" s="310"/>
      <c r="D406" s="310"/>
      <c r="E406" s="310">
        <v>677898000</v>
      </c>
      <c r="F406" s="310"/>
      <c r="G406" s="310"/>
    </row>
    <row r="407" spans="1:7" s="24" customFormat="1" ht="22.5" customHeight="1">
      <c r="A407" s="354" t="s">
        <v>743</v>
      </c>
      <c r="B407" s="310">
        <v>0</v>
      </c>
      <c r="C407" s="310"/>
      <c r="D407" s="310"/>
      <c r="E407" s="310">
        <v>3839406358</v>
      </c>
      <c r="F407" s="310"/>
      <c r="G407" s="310"/>
    </row>
    <row r="408" spans="1:7" s="24" customFormat="1" ht="22.5" customHeight="1">
      <c r="A408" s="354" t="s">
        <v>698</v>
      </c>
      <c r="B408" s="310">
        <v>282479182</v>
      </c>
      <c r="C408" s="310"/>
      <c r="D408" s="310"/>
      <c r="E408" s="310">
        <v>2006741932</v>
      </c>
      <c r="F408" s="310"/>
      <c r="G408" s="310"/>
    </row>
    <row r="409" spans="1:7" s="24" customFormat="1" ht="22.5" customHeight="1">
      <c r="A409" s="391" t="s">
        <v>57</v>
      </c>
      <c r="B409" s="286">
        <f>SUM(B402:B408)</f>
        <v>143954031726</v>
      </c>
      <c r="C409" s="286"/>
      <c r="D409" s="286"/>
      <c r="E409" s="286">
        <f>SUM(E402:E408)</f>
        <v>755509916429</v>
      </c>
      <c r="F409" s="286"/>
      <c r="G409" s="286"/>
    </row>
    <row r="410" spans="1:7" s="24" customFormat="1" ht="26.25" customHeight="1">
      <c r="A410" s="367" t="s">
        <v>700</v>
      </c>
      <c r="B410" s="309" t="s">
        <v>316</v>
      </c>
      <c r="C410" s="309"/>
      <c r="D410" s="309"/>
      <c r="E410" s="309" t="s">
        <v>317</v>
      </c>
      <c r="F410" s="309"/>
      <c r="G410" s="309"/>
    </row>
    <row r="411" spans="1:7" s="24" customFormat="1" ht="33.75" customHeight="1">
      <c r="A411" s="165" t="s">
        <v>392</v>
      </c>
      <c r="B411" s="310">
        <f>KQKD!E24</f>
        <v>883340876</v>
      </c>
      <c r="C411" s="310"/>
      <c r="D411" s="310"/>
      <c r="E411" s="310">
        <v>4457170838</v>
      </c>
      <c r="F411" s="310"/>
      <c r="G411" s="310"/>
    </row>
    <row r="412" spans="1:7" s="24" customFormat="1" ht="36.75" customHeight="1">
      <c r="A412" s="165" t="s">
        <v>393</v>
      </c>
      <c r="B412" s="310"/>
      <c r="C412" s="310"/>
      <c r="D412" s="310"/>
      <c r="E412" s="310">
        <v>889176772</v>
      </c>
      <c r="F412" s="310"/>
      <c r="G412" s="310"/>
    </row>
    <row r="413" spans="1:7" s="24" customFormat="1" ht="21" customHeight="1">
      <c r="A413" s="366" t="s">
        <v>394</v>
      </c>
      <c r="B413" s="286">
        <f>B411+B412</f>
        <v>883340876</v>
      </c>
      <c r="C413" s="338"/>
      <c r="D413" s="338"/>
      <c r="E413" s="286">
        <f>E411+E412</f>
        <v>5346347610</v>
      </c>
      <c r="F413" s="338"/>
      <c r="G413" s="338"/>
    </row>
    <row r="414" spans="1:7" s="24" customFormat="1" ht="24" customHeight="1">
      <c r="A414" s="367" t="s">
        <v>701</v>
      </c>
      <c r="B414" s="309" t="s">
        <v>316</v>
      </c>
      <c r="C414" s="309"/>
      <c r="D414" s="309"/>
      <c r="E414" s="309" t="s">
        <v>317</v>
      </c>
      <c r="F414" s="309"/>
      <c r="G414" s="309"/>
    </row>
    <row r="415" spans="1:7" s="24" customFormat="1" ht="48.75" customHeight="1">
      <c r="A415" s="165" t="s">
        <v>395</v>
      </c>
      <c r="B415" s="339"/>
      <c r="C415" s="339"/>
      <c r="D415" s="339"/>
      <c r="E415" s="339"/>
      <c r="F415" s="339"/>
      <c r="G415" s="339"/>
    </row>
    <row r="416" spans="1:7" s="24" customFormat="1" ht="46.5" customHeight="1">
      <c r="A416" s="165" t="s">
        <v>396</v>
      </c>
      <c r="B416" s="339"/>
      <c r="C416" s="339"/>
      <c r="D416" s="339"/>
      <c r="E416" s="339"/>
      <c r="F416" s="339"/>
      <c r="G416" s="339"/>
    </row>
    <row r="417" spans="1:7" s="24" customFormat="1" ht="51.75" customHeight="1">
      <c r="A417" s="165" t="s">
        <v>724</v>
      </c>
      <c r="B417" s="339"/>
      <c r="C417" s="339"/>
      <c r="D417" s="339"/>
      <c r="E417" s="339"/>
      <c r="F417" s="339"/>
      <c r="G417" s="339"/>
    </row>
    <row r="418" spans="1:7" s="24" customFormat="1" ht="30.75" customHeight="1">
      <c r="A418" s="165" t="s">
        <v>725</v>
      </c>
      <c r="B418" s="339"/>
      <c r="C418" s="339"/>
      <c r="D418" s="339"/>
      <c r="E418" s="339"/>
      <c r="F418" s="339"/>
      <c r="G418" s="339"/>
    </row>
    <row r="419" spans="1:7" s="24" customFormat="1" ht="52.5" customHeight="1">
      <c r="A419" s="165" t="s">
        <v>726</v>
      </c>
      <c r="B419" s="339"/>
      <c r="C419" s="339"/>
      <c r="D419" s="339"/>
      <c r="E419" s="339"/>
      <c r="F419" s="339"/>
      <c r="G419" s="339"/>
    </row>
    <row r="420" spans="1:7" s="24" customFormat="1" ht="27.75" customHeight="1">
      <c r="A420" s="165" t="s">
        <v>727</v>
      </c>
      <c r="B420" s="339"/>
      <c r="C420" s="339"/>
      <c r="D420" s="339"/>
      <c r="E420" s="339"/>
      <c r="F420" s="339"/>
      <c r="G420" s="339"/>
    </row>
    <row r="421" spans="1:7" s="24" customFormat="1" ht="33.75" customHeight="1">
      <c r="A421" s="407" t="s">
        <v>702</v>
      </c>
      <c r="B421" s="407"/>
      <c r="C421" s="407"/>
      <c r="D421" s="407"/>
      <c r="E421" s="407"/>
      <c r="F421" s="407"/>
      <c r="G421" s="407"/>
    </row>
    <row r="422" spans="1:7" s="24" customFormat="1" ht="48.75" customHeight="1">
      <c r="A422" s="408" t="s">
        <v>703</v>
      </c>
      <c r="B422" s="340" t="s">
        <v>225</v>
      </c>
      <c r="C422" s="340"/>
      <c r="D422" s="340"/>
      <c r="E422" s="340" t="s">
        <v>276</v>
      </c>
      <c r="F422" s="340"/>
      <c r="G422" s="340"/>
    </row>
    <row r="423" spans="1:7" s="24" customFormat="1" ht="47.25" customHeight="1">
      <c r="A423" s="409" t="s">
        <v>741</v>
      </c>
      <c r="B423" s="309"/>
      <c r="C423" s="309"/>
      <c r="D423" s="309"/>
      <c r="E423" s="309"/>
      <c r="F423" s="309"/>
      <c r="G423" s="309"/>
    </row>
    <row r="424" spans="1:7" s="24" customFormat="1" ht="33" customHeight="1">
      <c r="A424" s="354" t="s">
        <v>721</v>
      </c>
      <c r="B424" s="309"/>
      <c r="C424" s="309"/>
      <c r="D424" s="309"/>
      <c r="E424" s="309"/>
      <c r="F424" s="309"/>
      <c r="G424" s="309"/>
    </row>
    <row r="425" spans="1:7" s="24" customFormat="1" ht="25.5" customHeight="1">
      <c r="A425" s="106" t="s">
        <v>722</v>
      </c>
      <c r="B425" s="309"/>
      <c r="C425" s="309"/>
      <c r="D425" s="309"/>
      <c r="E425" s="309"/>
      <c r="F425" s="309"/>
      <c r="G425" s="309"/>
    </row>
    <row r="426" spans="1:7" s="24" customFormat="1" ht="25.5" customHeight="1">
      <c r="A426" s="106" t="s">
        <v>723</v>
      </c>
      <c r="B426" s="309"/>
      <c r="C426" s="309"/>
      <c r="D426" s="309"/>
      <c r="E426" s="309"/>
      <c r="F426" s="309"/>
      <c r="G426" s="309"/>
    </row>
    <row r="427" spans="1:7" s="24" customFormat="1" ht="29.25" customHeight="1">
      <c r="A427" s="407" t="s">
        <v>704</v>
      </c>
      <c r="B427" s="407"/>
      <c r="C427" s="407"/>
      <c r="D427" s="407"/>
      <c r="E427" s="407"/>
      <c r="F427" s="407"/>
      <c r="G427" s="407"/>
    </row>
    <row r="428" spans="1:7" s="24" customFormat="1" ht="71.25" customHeight="1">
      <c r="A428" s="350" t="s">
        <v>705</v>
      </c>
      <c r="B428" s="350"/>
      <c r="C428" s="350"/>
      <c r="D428" s="350"/>
      <c r="E428" s="350"/>
      <c r="F428" s="350"/>
      <c r="G428" s="350"/>
    </row>
    <row r="429" spans="1:7" s="24" customFormat="1" ht="27" customHeight="1">
      <c r="A429" s="410" t="s">
        <v>706</v>
      </c>
      <c r="B429" s="341"/>
      <c r="C429" s="341"/>
      <c r="D429" s="341"/>
      <c r="E429" s="341"/>
      <c r="F429" s="341"/>
      <c r="G429" s="341"/>
    </row>
    <row r="430" spans="1:7" s="24" customFormat="1" ht="38.25" customHeight="1">
      <c r="A430" s="375" t="s">
        <v>707</v>
      </c>
      <c r="B430" s="342">
        <v>136190328567</v>
      </c>
      <c r="C430" s="342"/>
      <c r="D430" s="342"/>
      <c r="E430" s="342">
        <v>164167822975</v>
      </c>
      <c r="F430" s="342"/>
      <c r="G430" s="342"/>
    </row>
    <row r="431" spans="1:7" s="24" customFormat="1" ht="38.25" customHeight="1">
      <c r="A431" s="375" t="s">
        <v>708</v>
      </c>
      <c r="B431" s="341"/>
      <c r="C431" s="341"/>
      <c r="D431" s="341"/>
      <c r="E431" s="341"/>
      <c r="F431" s="341"/>
      <c r="G431" s="341"/>
    </row>
    <row r="432" spans="1:7" s="24" customFormat="1" ht="38.25" customHeight="1">
      <c r="A432" s="375" t="s">
        <v>709</v>
      </c>
      <c r="B432" s="341"/>
      <c r="C432" s="341"/>
      <c r="D432" s="341"/>
      <c r="E432" s="341"/>
      <c r="F432" s="341"/>
      <c r="G432" s="341"/>
    </row>
    <row r="433" spans="1:7" s="24" customFormat="1" ht="47.25" customHeight="1">
      <c r="A433" s="375" t="s">
        <v>710</v>
      </c>
      <c r="B433" s="341"/>
      <c r="C433" s="341"/>
      <c r="D433" s="341"/>
      <c r="E433" s="341"/>
      <c r="F433" s="341"/>
      <c r="G433" s="341"/>
    </row>
    <row r="434" spans="1:7" s="24" customFormat="1" ht="46.5" customHeight="1">
      <c r="A434" s="375" t="s">
        <v>711</v>
      </c>
      <c r="B434" s="341"/>
      <c r="C434" s="341"/>
      <c r="D434" s="341"/>
      <c r="E434" s="341"/>
      <c r="F434" s="341"/>
      <c r="G434" s="341"/>
    </row>
    <row r="435" spans="1:7" s="24" customFormat="1" ht="32.25" customHeight="1">
      <c r="A435" s="395" t="s">
        <v>712</v>
      </c>
      <c r="B435" s="341"/>
      <c r="C435" s="341"/>
      <c r="D435" s="341"/>
      <c r="E435" s="341"/>
      <c r="F435" s="341"/>
      <c r="G435" s="341"/>
    </row>
    <row r="436" spans="1:7" s="24" customFormat="1" ht="34.5" customHeight="1">
      <c r="A436" s="410" t="s">
        <v>713</v>
      </c>
      <c r="B436" s="342"/>
      <c r="C436" s="342"/>
      <c r="D436" s="342"/>
      <c r="E436" s="342"/>
      <c r="F436" s="342"/>
      <c r="G436" s="342"/>
    </row>
    <row r="437" spans="1:7" s="24" customFormat="1" ht="31.5" customHeight="1">
      <c r="A437" s="106" t="s">
        <v>760</v>
      </c>
      <c r="B437" s="342">
        <v>168358203655</v>
      </c>
      <c r="C437" s="342"/>
      <c r="D437" s="342"/>
      <c r="E437" s="342">
        <v>194209091903</v>
      </c>
      <c r="F437" s="342"/>
      <c r="G437" s="342"/>
    </row>
    <row r="438" spans="1:7" s="24" customFormat="1" ht="31.5" customHeight="1">
      <c r="A438" s="106" t="s">
        <v>714</v>
      </c>
      <c r="B438" s="341"/>
      <c r="C438" s="341"/>
      <c r="D438" s="341"/>
      <c r="E438" s="341"/>
      <c r="F438" s="341"/>
      <c r="G438" s="341"/>
    </row>
    <row r="439" spans="1:7" s="24" customFormat="1" ht="31.5" customHeight="1">
      <c r="A439" s="106" t="s">
        <v>715</v>
      </c>
      <c r="B439" s="341"/>
      <c r="C439" s="341"/>
      <c r="D439" s="341"/>
      <c r="E439" s="341"/>
      <c r="F439" s="341"/>
      <c r="G439" s="341"/>
    </row>
    <row r="440" spans="1:7" s="24" customFormat="1" ht="31.5" customHeight="1">
      <c r="A440" s="106" t="s">
        <v>716</v>
      </c>
      <c r="B440" s="341"/>
      <c r="C440" s="341"/>
      <c r="D440" s="341"/>
      <c r="E440" s="341"/>
      <c r="F440" s="341"/>
      <c r="G440" s="341"/>
    </row>
    <row r="441" spans="1:7" s="24" customFormat="1" ht="31.5" customHeight="1">
      <c r="A441" s="106" t="s">
        <v>717</v>
      </c>
      <c r="B441" s="343"/>
      <c r="C441" s="343"/>
      <c r="D441" s="343"/>
      <c r="E441" s="343"/>
      <c r="F441" s="343"/>
      <c r="G441" s="343"/>
    </row>
    <row r="442" spans="1:7" s="24" customFormat="1" ht="31.5" customHeight="1">
      <c r="A442" s="106" t="s">
        <v>718</v>
      </c>
      <c r="B442" s="343"/>
      <c r="C442" s="343"/>
      <c r="D442" s="343"/>
      <c r="E442" s="343"/>
      <c r="F442" s="343"/>
      <c r="G442" s="343"/>
    </row>
    <row r="443" spans="1:7" s="24" customFormat="1" ht="25.5" customHeight="1">
      <c r="A443" s="366" t="s">
        <v>397</v>
      </c>
      <c r="B443" s="306"/>
      <c r="C443" s="306"/>
      <c r="D443" s="306"/>
      <c r="E443" s="306"/>
      <c r="F443" s="306"/>
      <c r="G443" s="306"/>
    </row>
    <row r="444" spans="1:7" s="24" customFormat="1" ht="37.5" customHeight="1">
      <c r="A444" s="165" t="s">
        <v>398</v>
      </c>
      <c r="B444" s="306"/>
      <c r="C444" s="306"/>
      <c r="D444" s="306"/>
      <c r="E444" s="306"/>
      <c r="F444" s="306"/>
      <c r="G444" s="306"/>
    </row>
    <row r="445" spans="1:7" s="24" customFormat="1" ht="26.25" customHeight="1">
      <c r="A445" s="165" t="s">
        <v>399</v>
      </c>
      <c r="B445" s="306"/>
      <c r="C445" s="306"/>
      <c r="D445" s="306"/>
      <c r="E445" s="306"/>
      <c r="F445" s="306"/>
      <c r="G445" s="306"/>
    </row>
    <row r="446" spans="1:7" s="23" customFormat="1" ht="37.5" customHeight="1">
      <c r="A446" s="165" t="s">
        <v>719</v>
      </c>
      <c r="B446" s="306"/>
      <c r="C446" s="306"/>
      <c r="D446" s="306"/>
      <c r="E446" s="306"/>
      <c r="F446" s="306"/>
      <c r="G446" s="306"/>
    </row>
    <row r="447" spans="1:7" s="24" customFormat="1" ht="45.75" customHeight="1">
      <c r="A447" s="350" t="s">
        <v>400</v>
      </c>
      <c r="B447" s="350"/>
      <c r="C447" s="350"/>
      <c r="D447" s="350"/>
      <c r="E447" s="350"/>
      <c r="F447" s="350"/>
      <c r="G447" s="350"/>
    </row>
    <row r="448" spans="1:7" s="24" customFormat="1" ht="41.25" customHeight="1">
      <c r="A448" s="350" t="s">
        <v>775</v>
      </c>
      <c r="B448" s="350"/>
      <c r="C448" s="350"/>
      <c r="D448" s="350"/>
      <c r="E448" s="350"/>
      <c r="F448" s="350"/>
      <c r="G448" s="350"/>
    </row>
    <row r="449" spans="1:7" s="24" customFormat="1" ht="27" customHeight="1">
      <c r="A449" s="352" t="s">
        <v>780</v>
      </c>
      <c r="B449" s="350"/>
      <c r="C449" s="350"/>
      <c r="D449" s="350"/>
      <c r="E449" s="350"/>
      <c r="F449" s="350"/>
      <c r="G449" s="350"/>
    </row>
    <row r="450" spans="1:7" s="24" customFormat="1" ht="37.5" customHeight="1">
      <c r="A450" s="352" t="s">
        <v>779</v>
      </c>
      <c r="B450" s="350"/>
      <c r="C450" s="350"/>
      <c r="D450" s="350"/>
      <c r="E450" s="350"/>
      <c r="F450" s="350"/>
      <c r="G450" s="350"/>
    </row>
    <row r="451" spans="1:7" s="24" customFormat="1" ht="27" customHeight="1">
      <c r="A451" s="352" t="s">
        <v>781</v>
      </c>
      <c r="B451" s="350"/>
      <c r="C451" s="350"/>
      <c r="D451" s="350"/>
      <c r="E451" s="350"/>
      <c r="F451" s="350"/>
      <c r="G451" s="350"/>
    </row>
    <row r="452" spans="1:7" s="24" customFormat="1" ht="33.75" customHeight="1">
      <c r="A452" s="352" t="s">
        <v>776</v>
      </c>
      <c r="B452" s="350"/>
      <c r="C452" s="350"/>
      <c r="D452" s="350"/>
      <c r="E452" s="350"/>
      <c r="F452" s="350"/>
      <c r="G452" s="350"/>
    </row>
    <row r="453" spans="1:7" s="24" customFormat="1" ht="27" customHeight="1">
      <c r="A453" s="352" t="s">
        <v>777</v>
      </c>
      <c r="B453" s="350"/>
      <c r="C453" s="350"/>
      <c r="D453" s="350"/>
      <c r="E453" s="350"/>
      <c r="F453" s="350"/>
      <c r="G453" s="350"/>
    </row>
    <row r="454" spans="1:7" s="24" customFormat="1" ht="27" customHeight="1">
      <c r="A454" s="352" t="s">
        <v>778</v>
      </c>
      <c r="B454" s="350"/>
      <c r="C454" s="350"/>
      <c r="D454" s="350"/>
      <c r="E454" s="350"/>
      <c r="F454" s="350"/>
      <c r="G454" s="350"/>
    </row>
    <row r="455" spans="1:7" s="24" customFormat="1" ht="27" customHeight="1">
      <c r="A455" s="165" t="s">
        <v>720</v>
      </c>
      <c r="B455" s="306"/>
      <c r="C455" s="306"/>
      <c r="D455" s="306"/>
      <c r="E455" s="306"/>
      <c r="F455" s="306"/>
      <c r="G455" s="306"/>
    </row>
    <row r="456" spans="1:7" s="24" customFormat="1" ht="24" customHeight="1">
      <c r="A456" s="164"/>
      <c r="B456" s="344" t="s">
        <v>783</v>
      </c>
      <c r="C456" s="346"/>
      <c r="D456" s="344"/>
      <c r="E456" s="344"/>
      <c r="F456" s="344"/>
      <c r="G456" s="344"/>
    </row>
    <row r="457" spans="1:7" s="24" customFormat="1" ht="24" customHeight="1">
      <c r="A457" s="348" t="s">
        <v>784</v>
      </c>
      <c r="B457" s="348"/>
      <c r="C457" s="348"/>
      <c r="D457" s="348"/>
      <c r="E457" s="348"/>
      <c r="F457" s="348"/>
      <c r="G457" s="348"/>
    </row>
    <row r="458" spans="1:7" s="24" customFormat="1" ht="20.25" customHeight="1">
      <c r="A458" s="164"/>
      <c r="B458" s="305"/>
      <c r="C458" s="305"/>
      <c r="D458" s="305"/>
      <c r="E458" s="305"/>
      <c r="F458" s="305"/>
      <c r="G458" s="305"/>
    </row>
    <row r="459" spans="1:7" s="24" customFormat="1" ht="20.25" customHeight="1">
      <c r="A459" s="164"/>
      <c r="B459" s="305"/>
      <c r="C459" s="305"/>
      <c r="D459" s="305"/>
      <c r="E459" s="305"/>
      <c r="F459" s="305"/>
      <c r="G459" s="305"/>
    </row>
    <row r="460" spans="1:7" s="24" customFormat="1" ht="20.25" customHeight="1">
      <c r="A460" s="164"/>
      <c r="B460" s="305"/>
      <c r="C460" s="305"/>
      <c r="D460" s="305"/>
      <c r="E460" s="305"/>
      <c r="F460" s="305"/>
      <c r="G460" s="305"/>
    </row>
    <row r="461" spans="1:7" s="24" customFormat="1" ht="20.25" customHeight="1">
      <c r="A461" s="260" t="s">
        <v>785</v>
      </c>
      <c r="B461" s="345"/>
      <c r="C461" s="345"/>
      <c r="D461" s="345"/>
      <c r="E461" s="345"/>
      <c r="F461" s="345"/>
      <c r="G461" s="345"/>
    </row>
    <row r="462" spans="1:7" s="8" customFormat="1" ht="20.25" customHeight="1">
      <c r="A462" s="24"/>
      <c r="B462" s="346"/>
      <c r="C462" s="346"/>
      <c r="D462" s="346"/>
      <c r="E462" s="346"/>
      <c r="F462" s="346"/>
      <c r="G462" s="346"/>
    </row>
    <row r="463" spans="1:7" s="8" customFormat="1" ht="20.25" customHeight="1">
      <c r="B463" s="346"/>
      <c r="C463" s="346"/>
      <c r="D463" s="346"/>
      <c r="E463" s="346"/>
      <c r="F463" s="346"/>
      <c r="G463" s="346"/>
    </row>
    <row r="464" spans="1:7" s="8" customFormat="1" ht="20.25" customHeight="1">
      <c r="B464" s="346"/>
      <c r="C464" s="346"/>
      <c r="D464" s="346"/>
      <c r="E464" s="346"/>
      <c r="F464" s="346"/>
      <c r="G464" s="346"/>
    </row>
    <row r="465" spans="2:7" s="8" customFormat="1" ht="20.25" customHeight="1">
      <c r="B465" s="346"/>
      <c r="C465" s="346"/>
      <c r="D465" s="346"/>
      <c r="E465" s="346"/>
      <c r="F465" s="346"/>
      <c r="G465" s="346"/>
    </row>
    <row r="466" spans="2:7" s="8" customFormat="1" ht="20.25" customHeight="1">
      <c r="B466" s="346"/>
      <c r="C466" s="346"/>
      <c r="D466" s="346"/>
      <c r="E466" s="346"/>
      <c r="F466" s="346"/>
      <c r="G466" s="346"/>
    </row>
    <row r="467" spans="2:7" s="8" customFormat="1" ht="20.25" customHeight="1">
      <c r="B467" s="346"/>
      <c r="C467" s="346"/>
      <c r="D467" s="346"/>
      <c r="E467" s="346"/>
      <c r="F467" s="346"/>
      <c r="G467" s="346"/>
    </row>
    <row r="468" spans="2:7" s="8" customFormat="1" ht="20.25" customHeight="1">
      <c r="B468" s="346"/>
      <c r="C468" s="346"/>
      <c r="D468" s="346"/>
      <c r="E468" s="346"/>
      <c r="F468" s="346"/>
      <c r="G468" s="346"/>
    </row>
    <row r="469" spans="2:7" s="8" customFormat="1" ht="20.25" customHeight="1">
      <c r="B469" s="346"/>
      <c r="C469" s="346"/>
      <c r="D469" s="346"/>
      <c r="E469" s="346"/>
      <c r="F469" s="346"/>
      <c r="G469" s="346"/>
    </row>
    <row r="470" spans="2:7" s="8" customFormat="1" ht="20.25" customHeight="1">
      <c r="B470" s="346"/>
      <c r="C470" s="346"/>
      <c r="D470" s="346"/>
      <c r="E470" s="346"/>
      <c r="F470" s="346"/>
      <c r="G470" s="346"/>
    </row>
    <row r="471" spans="2:7" s="8" customFormat="1" ht="20.25" customHeight="1">
      <c r="B471" s="346"/>
      <c r="C471" s="346"/>
      <c r="D471" s="346"/>
      <c r="E471" s="346"/>
      <c r="F471" s="346"/>
      <c r="G471" s="346"/>
    </row>
    <row r="472" spans="2:7" s="8" customFormat="1" ht="20.25" customHeight="1">
      <c r="B472" s="346"/>
      <c r="C472" s="346"/>
      <c r="D472" s="346"/>
      <c r="E472" s="346"/>
      <c r="F472" s="346"/>
      <c r="G472" s="346"/>
    </row>
    <row r="473" spans="2:7" s="8" customFormat="1" ht="20.25" customHeight="1">
      <c r="B473" s="346"/>
      <c r="C473" s="346"/>
      <c r="D473" s="346"/>
      <c r="E473" s="346"/>
      <c r="F473" s="346"/>
      <c r="G473" s="346"/>
    </row>
    <row r="474" spans="2:7" s="8" customFormat="1" ht="20.25" customHeight="1">
      <c r="B474" s="346"/>
      <c r="C474" s="346"/>
      <c r="D474" s="346"/>
      <c r="E474" s="346"/>
      <c r="F474" s="346"/>
      <c r="G474" s="346"/>
    </row>
    <row r="475" spans="2:7" s="8" customFormat="1" ht="20.25" customHeight="1">
      <c r="B475" s="346"/>
      <c r="C475" s="346"/>
      <c r="D475" s="346"/>
      <c r="E475" s="346"/>
      <c r="F475" s="346"/>
      <c r="G475" s="346"/>
    </row>
    <row r="476" spans="2:7" s="8" customFormat="1" ht="20.25" customHeight="1">
      <c r="B476" s="346"/>
      <c r="C476" s="346"/>
      <c r="D476" s="346"/>
      <c r="E476" s="346"/>
      <c r="F476" s="346"/>
      <c r="G476" s="346"/>
    </row>
    <row r="477" spans="2:7" s="8" customFormat="1" ht="20.25" customHeight="1">
      <c r="B477" s="346"/>
      <c r="C477" s="346"/>
      <c r="D477" s="346"/>
      <c r="E477" s="346"/>
      <c r="F477" s="346"/>
      <c r="G477" s="346"/>
    </row>
    <row r="478" spans="2:7" s="8" customFormat="1" ht="20.25" customHeight="1">
      <c r="B478" s="346"/>
      <c r="C478" s="346"/>
      <c r="D478" s="346"/>
      <c r="E478" s="346"/>
      <c r="F478" s="346"/>
      <c r="G478" s="346"/>
    </row>
    <row r="479" spans="2:7" s="8" customFormat="1" ht="20.25" customHeight="1">
      <c r="B479" s="346"/>
      <c r="C479" s="346"/>
      <c r="D479" s="346"/>
      <c r="E479" s="346"/>
      <c r="F479" s="346"/>
      <c r="G479" s="346"/>
    </row>
    <row r="480" spans="2:7" s="8" customFormat="1" ht="20.25" customHeight="1">
      <c r="B480" s="346"/>
      <c r="C480" s="346"/>
      <c r="D480" s="346"/>
      <c r="E480" s="346"/>
      <c r="F480" s="346"/>
      <c r="G480" s="346"/>
    </row>
    <row r="481" spans="2:7" s="8" customFormat="1" ht="20.25" customHeight="1">
      <c r="B481" s="346"/>
      <c r="C481" s="346"/>
      <c r="D481" s="346"/>
      <c r="E481" s="346"/>
      <c r="F481" s="346"/>
      <c r="G481" s="346"/>
    </row>
    <row r="482" spans="2:7" s="8" customFormat="1" ht="20.25" customHeight="1">
      <c r="B482" s="346"/>
      <c r="C482" s="346"/>
      <c r="D482" s="346"/>
      <c r="E482" s="346"/>
      <c r="F482" s="346"/>
      <c r="G482" s="346"/>
    </row>
    <row r="483" spans="2:7" s="8" customFormat="1" ht="20.25" customHeight="1">
      <c r="B483" s="346"/>
      <c r="C483" s="346"/>
      <c r="D483" s="346"/>
      <c r="E483" s="346"/>
      <c r="F483" s="346"/>
      <c r="G483" s="346"/>
    </row>
    <row r="484" spans="2:7" s="8" customFormat="1" ht="20.25" customHeight="1">
      <c r="B484" s="346"/>
      <c r="C484" s="346"/>
      <c r="D484" s="346"/>
      <c r="E484" s="346"/>
      <c r="F484" s="346"/>
      <c r="G484" s="346"/>
    </row>
    <row r="485" spans="2:7" s="8" customFormat="1" ht="20.25" customHeight="1">
      <c r="B485" s="346"/>
      <c r="C485" s="346"/>
      <c r="D485" s="346"/>
      <c r="E485" s="346"/>
      <c r="F485" s="346"/>
      <c r="G485" s="346"/>
    </row>
    <row r="486" spans="2:7" s="8" customFormat="1" ht="20.25" customHeight="1">
      <c r="B486" s="346"/>
      <c r="C486" s="346"/>
      <c r="D486" s="346"/>
      <c r="E486" s="346"/>
      <c r="F486" s="346"/>
      <c r="G486" s="346"/>
    </row>
    <row r="487" spans="2:7" s="8" customFormat="1" ht="20.25" customHeight="1">
      <c r="B487" s="346"/>
      <c r="C487" s="346"/>
      <c r="D487" s="346"/>
      <c r="E487" s="346"/>
      <c r="F487" s="346"/>
      <c r="G487" s="346"/>
    </row>
    <row r="488" spans="2:7" s="8" customFormat="1" ht="20.25" customHeight="1">
      <c r="B488" s="346"/>
      <c r="C488" s="346"/>
      <c r="D488" s="346"/>
      <c r="E488" s="346"/>
      <c r="F488" s="346"/>
      <c r="G488" s="346"/>
    </row>
    <row r="489" spans="2:7" s="8" customFormat="1" ht="20.25" customHeight="1">
      <c r="B489" s="346"/>
      <c r="C489" s="346"/>
      <c r="D489" s="346"/>
      <c r="E489" s="346"/>
      <c r="F489" s="346"/>
      <c r="G489" s="346"/>
    </row>
    <row r="490" spans="2:7" s="8" customFormat="1" ht="20.25" customHeight="1">
      <c r="B490" s="346"/>
      <c r="C490" s="346"/>
      <c r="D490" s="346"/>
      <c r="E490" s="346"/>
      <c r="F490" s="346"/>
      <c r="G490" s="346"/>
    </row>
    <row r="491" spans="2:7" s="8" customFormat="1" ht="20.25" customHeight="1">
      <c r="B491" s="346"/>
      <c r="C491" s="346"/>
      <c r="D491" s="346"/>
      <c r="E491" s="346"/>
      <c r="F491" s="346"/>
      <c r="G491" s="346"/>
    </row>
    <row r="492" spans="2:7" s="8" customFormat="1" ht="20.25" customHeight="1">
      <c r="B492" s="346"/>
      <c r="C492" s="346"/>
      <c r="D492" s="346"/>
      <c r="E492" s="346"/>
      <c r="F492" s="346"/>
      <c r="G492" s="346"/>
    </row>
    <row r="493" spans="2:7" s="8" customFormat="1" ht="20.25" customHeight="1">
      <c r="B493" s="346"/>
      <c r="C493" s="346"/>
      <c r="D493" s="346"/>
      <c r="E493" s="346"/>
      <c r="F493" s="346"/>
      <c r="G493" s="346"/>
    </row>
    <row r="494" spans="2:7" s="8" customFormat="1" ht="20.25" customHeight="1">
      <c r="B494" s="346"/>
      <c r="C494" s="346"/>
      <c r="D494" s="346"/>
      <c r="E494" s="346"/>
      <c r="F494" s="346"/>
      <c r="G494" s="346"/>
    </row>
    <row r="495" spans="2:7" s="8" customFormat="1" ht="20.25" customHeight="1">
      <c r="B495" s="346"/>
      <c r="C495" s="346"/>
      <c r="D495" s="346"/>
      <c r="E495" s="346"/>
      <c r="F495" s="346"/>
      <c r="G495" s="346"/>
    </row>
    <row r="496" spans="2:7" s="8" customFormat="1" ht="20.25" customHeight="1">
      <c r="B496" s="346"/>
      <c r="C496" s="346"/>
      <c r="D496" s="346"/>
      <c r="E496" s="346"/>
      <c r="F496" s="346"/>
      <c r="G496" s="346"/>
    </row>
    <row r="497" spans="2:7" s="8" customFormat="1" ht="20.25" customHeight="1">
      <c r="B497" s="346"/>
      <c r="C497" s="346"/>
      <c r="D497" s="346"/>
      <c r="E497" s="346"/>
      <c r="F497" s="346"/>
      <c r="G497" s="346"/>
    </row>
    <row r="498" spans="2:7" s="8" customFormat="1" ht="20.25" customHeight="1">
      <c r="B498" s="346"/>
      <c r="C498" s="346"/>
      <c r="D498" s="346"/>
      <c r="E498" s="346"/>
      <c r="F498" s="346"/>
      <c r="G498" s="346"/>
    </row>
    <row r="499" spans="2:7" s="8" customFormat="1" ht="20.25" customHeight="1">
      <c r="B499" s="346"/>
      <c r="C499" s="346"/>
      <c r="D499" s="346"/>
      <c r="E499" s="346"/>
      <c r="F499" s="346"/>
      <c r="G499" s="346"/>
    </row>
    <row r="500" spans="2:7" s="8" customFormat="1" ht="20.25" customHeight="1">
      <c r="B500" s="346"/>
      <c r="C500" s="346"/>
      <c r="D500" s="346"/>
      <c r="E500" s="346"/>
      <c r="F500" s="346"/>
      <c r="G500" s="346"/>
    </row>
    <row r="501" spans="2:7" s="8" customFormat="1" ht="20.25" customHeight="1">
      <c r="B501" s="346"/>
      <c r="C501" s="346"/>
      <c r="D501" s="346"/>
      <c r="E501" s="346"/>
      <c r="F501" s="346"/>
      <c r="G501" s="346"/>
    </row>
    <row r="502" spans="2:7" s="8" customFormat="1" ht="20.25" customHeight="1">
      <c r="B502" s="346"/>
      <c r="C502" s="346"/>
      <c r="D502" s="346"/>
      <c r="E502" s="346"/>
      <c r="F502" s="346"/>
      <c r="G502" s="346"/>
    </row>
    <row r="503" spans="2:7" s="8" customFormat="1" ht="20.25" customHeight="1">
      <c r="B503" s="346"/>
      <c r="C503" s="346"/>
      <c r="D503" s="346"/>
      <c r="E503" s="346"/>
      <c r="F503" s="346"/>
      <c r="G503" s="346"/>
    </row>
    <row r="504" spans="2:7" s="8" customFormat="1" ht="20.25" customHeight="1">
      <c r="B504" s="346"/>
      <c r="C504" s="346"/>
      <c r="D504" s="346"/>
      <c r="E504" s="346"/>
      <c r="F504" s="346"/>
      <c r="G504" s="346"/>
    </row>
    <row r="505" spans="2:7" s="8" customFormat="1" ht="20.25" customHeight="1">
      <c r="B505" s="346"/>
      <c r="C505" s="346"/>
      <c r="D505" s="346"/>
      <c r="E505" s="346"/>
      <c r="F505" s="346"/>
      <c r="G505" s="346"/>
    </row>
    <row r="506" spans="2:7" s="8" customFormat="1" ht="20.25" customHeight="1">
      <c r="B506" s="346"/>
      <c r="C506" s="346"/>
      <c r="D506" s="346"/>
      <c r="E506" s="346"/>
      <c r="F506" s="346"/>
      <c r="G506" s="346"/>
    </row>
    <row r="507" spans="2:7" s="8" customFormat="1" ht="20.25" customHeight="1">
      <c r="B507" s="346"/>
      <c r="C507" s="346"/>
      <c r="D507" s="346"/>
      <c r="E507" s="346"/>
      <c r="F507" s="346"/>
      <c r="G507" s="346"/>
    </row>
    <row r="508" spans="2:7" s="8" customFormat="1" ht="20.25" customHeight="1">
      <c r="B508" s="346"/>
      <c r="C508" s="346"/>
      <c r="D508" s="346"/>
      <c r="E508" s="346"/>
      <c r="F508" s="346"/>
      <c r="G508" s="346"/>
    </row>
    <row r="509" spans="2:7" s="8" customFormat="1" ht="20.25" customHeight="1">
      <c r="B509" s="346"/>
      <c r="C509" s="346"/>
      <c r="D509" s="346"/>
      <c r="E509" s="346"/>
      <c r="F509" s="346"/>
      <c r="G509" s="346"/>
    </row>
    <row r="510" spans="2:7" s="8" customFormat="1" ht="20.25" customHeight="1">
      <c r="B510" s="346"/>
      <c r="C510" s="346"/>
      <c r="D510" s="346"/>
      <c r="E510" s="346"/>
      <c r="F510" s="346"/>
      <c r="G510" s="346"/>
    </row>
    <row r="511" spans="2:7" s="8" customFormat="1" ht="20.25" customHeight="1">
      <c r="B511" s="346"/>
      <c r="C511" s="346"/>
      <c r="D511" s="346"/>
      <c r="E511" s="346"/>
      <c r="F511" s="346"/>
      <c r="G511" s="346"/>
    </row>
    <row r="512" spans="2:7" s="8" customFormat="1" ht="20.25" customHeight="1">
      <c r="B512" s="346"/>
      <c r="C512" s="346"/>
      <c r="D512" s="346"/>
      <c r="E512" s="346"/>
      <c r="F512" s="346"/>
      <c r="G512" s="346"/>
    </row>
    <row r="513" spans="1:7" s="8" customFormat="1" ht="20.25" customHeight="1">
      <c r="B513" s="346"/>
      <c r="C513" s="346"/>
      <c r="D513" s="346"/>
      <c r="E513" s="346"/>
      <c r="F513" s="346"/>
      <c r="G513" s="346"/>
    </row>
    <row r="514" spans="1:7" s="8" customFormat="1" ht="20.25" customHeight="1">
      <c r="B514" s="346"/>
      <c r="C514" s="346"/>
      <c r="D514" s="346"/>
      <c r="E514" s="346"/>
      <c r="F514" s="346"/>
      <c r="G514" s="346"/>
    </row>
    <row r="515" spans="1:7" s="8" customFormat="1" ht="20.25" customHeight="1">
      <c r="B515" s="346"/>
      <c r="C515" s="346"/>
      <c r="D515" s="346"/>
      <c r="E515" s="346"/>
      <c r="F515" s="346"/>
      <c r="G515" s="346"/>
    </row>
    <row r="516" spans="1:7" s="8" customFormat="1" ht="20.25" customHeight="1">
      <c r="B516" s="346"/>
      <c r="C516" s="346"/>
      <c r="D516" s="346"/>
      <c r="E516" s="346"/>
      <c r="F516" s="346"/>
      <c r="G516" s="346"/>
    </row>
    <row r="517" spans="1:7" s="8" customFormat="1" ht="20.25" customHeight="1">
      <c r="B517" s="346"/>
      <c r="C517" s="346"/>
      <c r="D517" s="346"/>
      <c r="E517" s="346"/>
      <c r="F517" s="346"/>
      <c r="G517" s="346"/>
    </row>
    <row r="518" spans="1:7" s="8" customFormat="1" ht="20.25" customHeight="1">
      <c r="B518" s="346"/>
      <c r="C518" s="346"/>
      <c r="D518" s="346"/>
      <c r="E518" s="346"/>
      <c r="F518" s="346"/>
      <c r="G518" s="346"/>
    </row>
    <row r="519" spans="1:7" s="8" customFormat="1" ht="20.25" customHeight="1">
      <c r="B519" s="346"/>
      <c r="C519" s="346"/>
      <c r="D519" s="346"/>
      <c r="E519" s="346"/>
      <c r="F519" s="346"/>
      <c r="G519" s="346"/>
    </row>
    <row r="520" spans="1:7" s="8" customFormat="1" ht="20.25" customHeight="1">
      <c r="B520" s="346"/>
      <c r="C520" s="346"/>
      <c r="D520" s="346"/>
      <c r="E520" s="346"/>
      <c r="F520" s="346"/>
      <c r="G520" s="346"/>
    </row>
    <row r="521" spans="1:7" s="8" customFormat="1" ht="20.25" customHeight="1">
      <c r="B521" s="346"/>
      <c r="C521" s="346"/>
      <c r="D521" s="346"/>
      <c r="E521" s="346"/>
      <c r="F521" s="346"/>
      <c r="G521" s="346"/>
    </row>
    <row r="522" spans="1:7" ht="20.25" customHeight="1">
      <c r="A522" s="8"/>
      <c r="B522" s="346"/>
      <c r="C522" s="346"/>
      <c r="D522" s="346"/>
      <c r="E522" s="346"/>
      <c r="F522" s="346"/>
      <c r="G522" s="346"/>
    </row>
  </sheetData>
  <mergeCells count="730">
    <mergeCell ref="A449:G449"/>
    <mergeCell ref="A450:G450"/>
    <mergeCell ref="A451:G451"/>
    <mergeCell ref="A452:G452"/>
    <mergeCell ref="A453:G453"/>
    <mergeCell ref="A454:G454"/>
    <mergeCell ref="B440:D440"/>
    <mergeCell ref="E440:G440"/>
    <mergeCell ref="B112:D112"/>
    <mergeCell ref="E112:G112"/>
    <mergeCell ref="B143:D143"/>
    <mergeCell ref="E143:G143"/>
    <mergeCell ref="B256:D256"/>
    <mergeCell ref="E256:G256"/>
    <mergeCell ref="B257:D257"/>
    <mergeCell ref="E257:G257"/>
    <mergeCell ref="B258:D258"/>
    <mergeCell ref="E258:G258"/>
    <mergeCell ref="B419:D419"/>
    <mergeCell ref="E419:G419"/>
    <mergeCell ref="B420:D420"/>
    <mergeCell ref="E420:G420"/>
    <mergeCell ref="B422:D422"/>
    <mergeCell ref="E422:G422"/>
    <mergeCell ref="A457:G457"/>
    <mergeCell ref="A43:B43"/>
    <mergeCell ref="B434:D434"/>
    <mergeCell ref="E434:G434"/>
    <mergeCell ref="B435:D435"/>
    <mergeCell ref="E435:G435"/>
    <mergeCell ref="B431:D431"/>
    <mergeCell ref="E431:G431"/>
    <mergeCell ref="B432:D432"/>
    <mergeCell ref="E432:G432"/>
    <mergeCell ref="B433:D433"/>
    <mergeCell ref="E433:G433"/>
    <mergeCell ref="B426:D426"/>
    <mergeCell ref="E426:G426"/>
    <mergeCell ref="B429:D429"/>
    <mergeCell ref="E429:G429"/>
    <mergeCell ref="B430:D430"/>
    <mergeCell ref="E430:G430"/>
    <mergeCell ref="B423:D423"/>
    <mergeCell ref="E423:G423"/>
    <mergeCell ref="B425:D425"/>
    <mergeCell ref="E425:G425"/>
    <mergeCell ref="E424:G424"/>
    <mergeCell ref="B424:D424"/>
    <mergeCell ref="B416:D416"/>
    <mergeCell ref="E416:G416"/>
    <mergeCell ref="B417:D417"/>
    <mergeCell ref="E417:G417"/>
    <mergeCell ref="B418:D418"/>
    <mergeCell ref="E418:G418"/>
    <mergeCell ref="B413:D413"/>
    <mergeCell ref="E413:G413"/>
    <mergeCell ref="B414:D414"/>
    <mergeCell ref="E414:G414"/>
    <mergeCell ref="B415:D415"/>
    <mergeCell ref="E415:G415"/>
    <mergeCell ref="B410:D410"/>
    <mergeCell ref="E410:G410"/>
    <mergeCell ref="B411:D411"/>
    <mergeCell ref="E411:G411"/>
    <mergeCell ref="B412:D412"/>
    <mergeCell ref="E412:G412"/>
    <mergeCell ref="B405:D405"/>
    <mergeCell ref="E405:G405"/>
    <mergeCell ref="B408:D408"/>
    <mergeCell ref="E408:G408"/>
    <mergeCell ref="B409:D409"/>
    <mergeCell ref="E409:G409"/>
    <mergeCell ref="B402:D402"/>
    <mergeCell ref="E402:G402"/>
    <mergeCell ref="B403:D403"/>
    <mergeCell ref="E403:G403"/>
    <mergeCell ref="B404:D404"/>
    <mergeCell ref="E404:G404"/>
    <mergeCell ref="B406:D406"/>
    <mergeCell ref="B407:D407"/>
    <mergeCell ref="E406:G406"/>
    <mergeCell ref="E407:G407"/>
    <mergeCell ref="B399:D399"/>
    <mergeCell ref="E399:G399"/>
    <mergeCell ref="B400:D400"/>
    <mergeCell ref="E400:G400"/>
    <mergeCell ref="B401:D401"/>
    <mergeCell ref="E401:G401"/>
    <mergeCell ref="B396:D396"/>
    <mergeCell ref="E396:G396"/>
    <mergeCell ref="B397:D397"/>
    <mergeCell ref="E397:G397"/>
    <mergeCell ref="B398:D398"/>
    <mergeCell ref="E398:G398"/>
    <mergeCell ref="B393:D393"/>
    <mergeCell ref="E393:G393"/>
    <mergeCell ref="B394:D394"/>
    <mergeCell ref="E394:G394"/>
    <mergeCell ref="B395:D395"/>
    <mergeCell ref="E395:G395"/>
    <mergeCell ref="B389:D389"/>
    <mergeCell ref="E389:G389"/>
    <mergeCell ref="B391:D391"/>
    <mergeCell ref="E391:G391"/>
    <mergeCell ref="B392:D392"/>
    <mergeCell ref="E392:G392"/>
    <mergeCell ref="B390:D390"/>
    <mergeCell ref="E390:G390"/>
    <mergeCell ref="B386:D386"/>
    <mergeCell ref="E386:G386"/>
    <mergeCell ref="B387:D387"/>
    <mergeCell ref="E387:G387"/>
    <mergeCell ref="B388:D388"/>
    <mergeCell ref="E388:G388"/>
    <mergeCell ref="B383:D383"/>
    <mergeCell ref="E383:G383"/>
    <mergeCell ref="B384:D384"/>
    <mergeCell ref="E384:G384"/>
    <mergeCell ref="B385:D385"/>
    <mergeCell ref="E385:G385"/>
    <mergeCell ref="B380:D380"/>
    <mergeCell ref="E380:G380"/>
    <mergeCell ref="B381:D381"/>
    <mergeCell ref="E381:G381"/>
    <mergeCell ref="B382:D382"/>
    <mergeCell ref="E382:G382"/>
    <mergeCell ref="B377:D377"/>
    <mergeCell ref="E377:G377"/>
    <mergeCell ref="B378:D378"/>
    <mergeCell ref="E378:G378"/>
    <mergeCell ref="B379:D379"/>
    <mergeCell ref="E379:G379"/>
    <mergeCell ref="E374:G374"/>
    <mergeCell ref="B374:D374"/>
    <mergeCell ref="B375:D375"/>
    <mergeCell ref="E375:G375"/>
    <mergeCell ref="E376:G376"/>
    <mergeCell ref="B376:D376"/>
    <mergeCell ref="E371:G371"/>
    <mergeCell ref="B371:D371"/>
    <mergeCell ref="B372:D372"/>
    <mergeCell ref="E372:G372"/>
    <mergeCell ref="B373:D373"/>
    <mergeCell ref="E373:G373"/>
    <mergeCell ref="B368:D368"/>
    <mergeCell ref="E368:G368"/>
    <mergeCell ref="E369:G369"/>
    <mergeCell ref="B369:D369"/>
    <mergeCell ref="B370:D370"/>
    <mergeCell ref="E370:G370"/>
    <mergeCell ref="B365:D365"/>
    <mergeCell ref="E365:G365"/>
    <mergeCell ref="B366:D366"/>
    <mergeCell ref="E366:G366"/>
    <mergeCell ref="B367:D367"/>
    <mergeCell ref="E367:G367"/>
    <mergeCell ref="B362:D362"/>
    <mergeCell ref="E362:G362"/>
    <mergeCell ref="B363:D363"/>
    <mergeCell ref="E363:G363"/>
    <mergeCell ref="B364:D364"/>
    <mergeCell ref="E364:G364"/>
    <mergeCell ref="B359:D359"/>
    <mergeCell ref="E359:G359"/>
    <mergeCell ref="B360:D360"/>
    <mergeCell ref="E360:G360"/>
    <mergeCell ref="B361:D361"/>
    <mergeCell ref="E361:G361"/>
    <mergeCell ref="B356:D356"/>
    <mergeCell ref="E356:G356"/>
    <mergeCell ref="B357:D357"/>
    <mergeCell ref="E357:G357"/>
    <mergeCell ref="B358:D358"/>
    <mergeCell ref="E358:G358"/>
    <mergeCell ref="B353:D353"/>
    <mergeCell ref="E353:G353"/>
    <mergeCell ref="B354:D354"/>
    <mergeCell ref="E354:G354"/>
    <mergeCell ref="B355:D355"/>
    <mergeCell ref="E355:G355"/>
    <mergeCell ref="B350:D350"/>
    <mergeCell ref="E350:G350"/>
    <mergeCell ref="B351:D351"/>
    <mergeCell ref="E351:G351"/>
    <mergeCell ref="B352:D352"/>
    <mergeCell ref="E352:G352"/>
    <mergeCell ref="B347:D347"/>
    <mergeCell ref="E347:G347"/>
    <mergeCell ref="B348:D348"/>
    <mergeCell ref="E348:G348"/>
    <mergeCell ref="B349:D349"/>
    <mergeCell ref="E349:G349"/>
    <mergeCell ref="B344:D344"/>
    <mergeCell ref="E344:G344"/>
    <mergeCell ref="B345:D345"/>
    <mergeCell ref="E345:G345"/>
    <mergeCell ref="B346:D346"/>
    <mergeCell ref="E346:G346"/>
    <mergeCell ref="B342:D342"/>
    <mergeCell ref="E342:G342"/>
    <mergeCell ref="B343:D343"/>
    <mergeCell ref="E343:G343"/>
    <mergeCell ref="B340:D340"/>
    <mergeCell ref="E340:G340"/>
    <mergeCell ref="B341:D341"/>
    <mergeCell ref="E341:G341"/>
    <mergeCell ref="B335:D335"/>
    <mergeCell ref="E335:G335"/>
    <mergeCell ref="B336:D336"/>
    <mergeCell ref="E336:G336"/>
    <mergeCell ref="B337:D337"/>
    <mergeCell ref="E337:G337"/>
    <mergeCell ref="A339:G339"/>
    <mergeCell ref="A338:G338"/>
    <mergeCell ref="E333:G333"/>
    <mergeCell ref="B333:D333"/>
    <mergeCell ref="B334:D334"/>
    <mergeCell ref="E334:G334"/>
    <mergeCell ref="B320:D320"/>
    <mergeCell ref="E320:G320"/>
    <mergeCell ref="B330:D330"/>
    <mergeCell ref="E330:G330"/>
    <mergeCell ref="B331:D331"/>
    <mergeCell ref="E331:G331"/>
    <mergeCell ref="B319:D319"/>
    <mergeCell ref="E319:G319"/>
    <mergeCell ref="B314:D314"/>
    <mergeCell ref="E314:G314"/>
    <mergeCell ref="B315:D315"/>
    <mergeCell ref="E315:G315"/>
    <mergeCell ref="B316:D316"/>
    <mergeCell ref="E316:G316"/>
    <mergeCell ref="B332:D332"/>
    <mergeCell ref="E332:G332"/>
    <mergeCell ref="A328:G328"/>
    <mergeCell ref="E308:G308"/>
    <mergeCell ref="B309:D309"/>
    <mergeCell ref="E309:G309"/>
    <mergeCell ref="B310:D310"/>
    <mergeCell ref="E310:G310"/>
    <mergeCell ref="B317:D317"/>
    <mergeCell ref="E317:G317"/>
    <mergeCell ref="B318:D318"/>
    <mergeCell ref="E318:G318"/>
    <mergeCell ref="B293:D293"/>
    <mergeCell ref="E293:G293"/>
    <mergeCell ref="B294:D294"/>
    <mergeCell ref="E294:G294"/>
    <mergeCell ref="B307:D307"/>
    <mergeCell ref="E307:G307"/>
    <mergeCell ref="B290:D290"/>
    <mergeCell ref="E290:G290"/>
    <mergeCell ref="B291:D291"/>
    <mergeCell ref="E291:G291"/>
    <mergeCell ref="B292:D292"/>
    <mergeCell ref="E292:G292"/>
    <mergeCell ref="A301:G301"/>
    <mergeCell ref="B287:D287"/>
    <mergeCell ref="E287:G287"/>
    <mergeCell ref="B288:D288"/>
    <mergeCell ref="E288:G288"/>
    <mergeCell ref="B289:D289"/>
    <mergeCell ref="E289:G289"/>
    <mergeCell ref="B284:D284"/>
    <mergeCell ref="E284:G284"/>
    <mergeCell ref="B285:D285"/>
    <mergeCell ref="E285:G285"/>
    <mergeCell ref="B286:D286"/>
    <mergeCell ref="E286:G286"/>
    <mergeCell ref="B281:D281"/>
    <mergeCell ref="B282:D282"/>
    <mergeCell ref="E281:G281"/>
    <mergeCell ref="E282:G282"/>
    <mergeCell ref="B283:D283"/>
    <mergeCell ref="E283:G283"/>
    <mergeCell ref="B278:D278"/>
    <mergeCell ref="B279:D279"/>
    <mergeCell ref="E278:G278"/>
    <mergeCell ref="E279:G279"/>
    <mergeCell ref="E280:G280"/>
    <mergeCell ref="B280:D280"/>
    <mergeCell ref="B273:D273"/>
    <mergeCell ref="E273:G273"/>
    <mergeCell ref="B274:D274"/>
    <mergeCell ref="E274:G274"/>
    <mergeCell ref="B277:D277"/>
    <mergeCell ref="E277:G277"/>
    <mergeCell ref="B270:D270"/>
    <mergeCell ref="E270:G270"/>
    <mergeCell ref="B271:D271"/>
    <mergeCell ref="E271:G271"/>
    <mergeCell ref="B272:D272"/>
    <mergeCell ref="E272:G272"/>
    <mergeCell ref="B268:D268"/>
    <mergeCell ref="E268:G268"/>
    <mergeCell ref="B269:D269"/>
    <mergeCell ref="E269:G269"/>
    <mergeCell ref="B265:D265"/>
    <mergeCell ref="E265:G265"/>
    <mergeCell ref="B266:D266"/>
    <mergeCell ref="E266:G266"/>
    <mergeCell ref="B267:D267"/>
    <mergeCell ref="E267:G267"/>
    <mergeCell ref="B262:D262"/>
    <mergeCell ref="E262:G262"/>
    <mergeCell ref="B263:D263"/>
    <mergeCell ref="E263:G263"/>
    <mergeCell ref="B264:D264"/>
    <mergeCell ref="E264:G264"/>
    <mergeCell ref="B259:D259"/>
    <mergeCell ref="E259:G259"/>
    <mergeCell ref="B260:D260"/>
    <mergeCell ref="E260:G260"/>
    <mergeCell ref="B261:D261"/>
    <mergeCell ref="E261:G261"/>
    <mergeCell ref="E237:G237"/>
    <mergeCell ref="B237:D237"/>
    <mergeCell ref="B241:D241"/>
    <mergeCell ref="E241:G241"/>
    <mergeCell ref="B251:D251"/>
    <mergeCell ref="E251:G251"/>
    <mergeCell ref="B240:D240"/>
    <mergeCell ref="E240:G240"/>
    <mergeCell ref="E239:G239"/>
    <mergeCell ref="B239:D239"/>
    <mergeCell ref="B238:D238"/>
    <mergeCell ref="E238:G238"/>
    <mergeCell ref="B246:D246"/>
    <mergeCell ref="E246:G246"/>
    <mergeCell ref="B250:D250"/>
    <mergeCell ref="E250:G250"/>
    <mergeCell ref="B247:D247"/>
    <mergeCell ref="E247:G247"/>
    <mergeCell ref="B248:D248"/>
    <mergeCell ref="E248:G248"/>
    <mergeCell ref="B249:D249"/>
    <mergeCell ref="E249:G249"/>
    <mergeCell ref="E235:G235"/>
    <mergeCell ref="E236:G236"/>
    <mergeCell ref="B229:D229"/>
    <mergeCell ref="B230:D230"/>
    <mergeCell ref="B231:D231"/>
    <mergeCell ref="B232:D232"/>
    <mergeCell ref="B233:D233"/>
    <mergeCell ref="B234:D234"/>
    <mergeCell ref="B235:D235"/>
    <mergeCell ref="B236:D236"/>
    <mergeCell ref="E230:G230"/>
    <mergeCell ref="E231:G231"/>
    <mergeCell ref="E232:G232"/>
    <mergeCell ref="E233:G233"/>
    <mergeCell ref="E234:G234"/>
    <mergeCell ref="B227:D227"/>
    <mergeCell ref="E227:G227"/>
    <mergeCell ref="B228:D228"/>
    <mergeCell ref="E228:G228"/>
    <mergeCell ref="E229:G229"/>
    <mergeCell ref="B226:D226"/>
    <mergeCell ref="E226:G226"/>
    <mergeCell ref="B225:D225"/>
    <mergeCell ref="E225:G225"/>
    <mergeCell ref="B216:D216"/>
    <mergeCell ref="E216:G216"/>
    <mergeCell ref="B224:D224"/>
    <mergeCell ref="E224:G224"/>
    <mergeCell ref="B221:D221"/>
    <mergeCell ref="E221:G221"/>
    <mergeCell ref="B218:D218"/>
    <mergeCell ref="E218:G218"/>
    <mergeCell ref="B219:D219"/>
    <mergeCell ref="B220:D220"/>
    <mergeCell ref="B222:D222"/>
    <mergeCell ref="B223:D223"/>
    <mergeCell ref="E219:G219"/>
    <mergeCell ref="E220:G220"/>
    <mergeCell ref="E222:G222"/>
    <mergeCell ref="E223:G223"/>
    <mergeCell ref="B188:D188"/>
    <mergeCell ref="E188:G188"/>
    <mergeCell ref="E193:G193"/>
    <mergeCell ref="E192:G192"/>
    <mergeCell ref="B177:D177"/>
    <mergeCell ref="E177:G177"/>
    <mergeCell ref="B178:D178"/>
    <mergeCell ref="E178:G178"/>
    <mergeCell ref="B179:D179"/>
    <mergeCell ref="B180:D180"/>
    <mergeCell ref="E180:G180"/>
    <mergeCell ref="B190:D190"/>
    <mergeCell ref="E190:G190"/>
    <mergeCell ref="E191:G191"/>
    <mergeCell ref="B191:D191"/>
    <mergeCell ref="B192:D192"/>
    <mergeCell ref="B193:D193"/>
    <mergeCell ref="B189:D189"/>
    <mergeCell ref="E189:G189"/>
    <mergeCell ref="B184:D184"/>
    <mergeCell ref="E184:G184"/>
    <mergeCell ref="B183:D183"/>
    <mergeCell ref="B187:D187"/>
    <mergeCell ref="E187:G187"/>
    <mergeCell ref="B186:D186"/>
    <mergeCell ref="E186:G186"/>
    <mergeCell ref="E181:G181"/>
    <mergeCell ref="B181:D181"/>
    <mergeCell ref="B182:D182"/>
    <mergeCell ref="E182:G182"/>
    <mergeCell ref="B185:D185"/>
    <mergeCell ref="E185:G185"/>
    <mergeCell ref="E183:G183"/>
    <mergeCell ref="B165:D165"/>
    <mergeCell ref="E165:G165"/>
    <mergeCell ref="B166:D166"/>
    <mergeCell ref="E166:G166"/>
    <mergeCell ref="E179:G179"/>
    <mergeCell ref="B173:D173"/>
    <mergeCell ref="E173:G173"/>
    <mergeCell ref="B175:D175"/>
    <mergeCell ref="E175:G175"/>
    <mergeCell ref="B176:D176"/>
    <mergeCell ref="B170:D170"/>
    <mergeCell ref="E170:G170"/>
    <mergeCell ref="B171:D171"/>
    <mergeCell ref="E171:G171"/>
    <mergeCell ref="B167:D167"/>
    <mergeCell ref="E167:G167"/>
    <mergeCell ref="B168:D168"/>
    <mergeCell ref="E168:G168"/>
    <mergeCell ref="B169:D169"/>
    <mergeCell ref="E169:G169"/>
    <mergeCell ref="E176:G176"/>
    <mergeCell ref="B172:D172"/>
    <mergeCell ref="E172:G172"/>
    <mergeCell ref="B162:D162"/>
    <mergeCell ref="E162:G162"/>
    <mergeCell ref="B163:D163"/>
    <mergeCell ref="E163:G163"/>
    <mergeCell ref="B164:D164"/>
    <mergeCell ref="E164:G164"/>
    <mergeCell ref="B159:D159"/>
    <mergeCell ref="E159:G159"/>
    <mergeCell ref="B160:D160"/>
    <mergeCell ref="E160:G160"/>
    <mergeCell ref="B161:D161"/>
    <mergeCell ref="E161:G161"/>
    <mergeCell ref="B153:D153"/>
    <mergeCell ref="E153:G153"/>
    <mergeCell ref="B157:D157"/>
    <mergeCell ref="E157:G157"/>
    <mergeCell ref="B158:D158"/>
    <mergeCell ref="E158:G158"/>
    <mergeCell ref="B156:D156"/>
    <mergeCell ref="E156:G156"/>
    <mergeCell ref="B150:D150"/>
    <mergeCell ref="E150:G150"/>
    <mergeCell ref="E151:G151"/>
    <mergeCell ref="B152:D152"/>
    <mergeCell ref="E152:G152"/>
    <mergeCell ref="B154:D154"/>
    <mergeCell ref="E154:G154"/>
    <mergeCell ref="B155:D155"/>
    <mergeCell ref="E155:G155"/>
    <mergeCell ref="B151:D151"/>
    <mergeCell ref="B148:D148"/>
    <mergeCell ref="E148:G148"/>
    <mergeCell ref="B149:D149"/>
    <mergeCell ref="E149:G149"/>
    <mergeCell ref="B145:D145"/>
    <mergeCell ref="E145:G145"/>
    <mergeCell ref="B146:D146"/>
    <mergeCell ref="E146:G146"/>
    <mergeCell ref="B147:D147"/>
    <mergeCell ref="E147:G147"/>
    <mergeCell ref="B142:D142"/>
    <mergeCell ref="E142:G142"/>
    <mergeCell ref="B144:D144"/>
    <mergeCell ref="E144:G144"/>
    <mergeCell ref="B141:D141"/>
    <mergeCell ref="E138:G138"/>
    <mergeCell ref="E139:G139"/>
    <mergeCell ref="E140:G140"/>
    <mergeCell ref="E141:G141"/>
    <mergeCell ref="B137:D137"/>
    <mergeCell ref="E137:G137"/>
    <mergeCell ref="B138:D138"/>
    <mergeCell ref="B139:D139"/>
    <mergeCell ref="B140:D140"/>
    <mergeCell ref="B134:D134"/>
    <mergeCell ref="E134:G134"/>
    <mergeCell ref="B135:D135"/>
    <mergeCell ref="E135:G135"/>
    <mergeCell ref="B136:D136"/>
    <mergeCell ref="E136:G136"/>
    <mergeCell ref="B131:D131"/>
    <mergeCell ref="E131:G131"/>
    <mergeCell ref="B132:D132"/>
    <mergeCell ref="E132:G132"/>
    <mergeCell ref="B133:D133"/>
    <mergeCell ref="E133:G133"/>
    <mergeCell ref="B128:D128"/>
    <mergeCell ref="E128:G128"/>
    <mergeCell ref="B129:D129"/>
    <mergeCell ref="E129:G129"/>
    <mergeCell ref="B130:D130"/>
    <mergeCell ref="E130:G130"/>
    <mergeCell ref="B125:D125"/>
    <mergeCell ref="E125:G125"/>
    <mergeCell ref="B126:D126"/>
    <mergeCell ref="E126:G126"/>
    <mergeCell ref="B127:D127"/>
    <mergeCell ref="E127:G127"/>
    <mergeCell ref="B122:D122"/>
    <mergeCell ref="E122:G122"/>
    <mergeCell ref="B123:D123"/>
    <mergeCell ref="E123:G123"/>
    <mergeCell ref="B124:D124"/>
    <mergeCell ref="E124:G124"/>
    <mergeCell ref="E119:G119"/>
    <mergeCell ref="B120:D120"/>
    <mergeCell ref="E120:G120"/>
    <mergeCell ref="B121:D121"/>
    <mergeCell ref="E121:G121"/>
    <mergeCell ref="B116:D116"/>
    <mergeCell ref="E116:G116"/>
    <mergeCell ref="B117:D117"/>
    <mergeCell ref="E117:G117"/>
    <mergeCell ref="B118:D118"/>
    <mergeCell ref="E118:G118"/>
    <mergeCell ref="B119:D119"/>
    <mergeCell ref="B98:D98"/>
    <mergeCell ref="E98:G98"/>
    <mergeCell ref="B99:D99"/>
    <mergeCell ref="E99:G99"/>
    <mergeCell ref="B100:D100"/>
    <mergeCell ref="E100:G100"/>
    <mergeCell ref="B95:D95"/>
    <mergeCell ref="B96:D96"/>
    <mergeCell ref="B97:D97"/>
    <mergeCell ref="E104:G104"/>
    <mergeCell ref="B105:D105"/>
    <mergeCell ref="E105:G105"/>
    <mergeCell ref="B106:D106"/>
    <mergeCell ref="E106:G106"/>
    <mergeCell ref="B101:D101"/>
    <mergeCell ref="E101:G101"/>
    <mergeCell ref="B102:D102"/>
    <mergeCell ref="E102:G102"/>
    <mergeCell ref="B103:D103"/>
    <mergeCell ref="E103:G103"/>
    <mergeCell ref="A28:G28"/>
    <mergeCell ref="A32:G32"/>
    <mergeCell ref="A22:G22"/>
    <mergeCell ref="A46:G46"/>
    <mergeCell ref="A34:G34"/>
    <mergeCell ref="A35:G35"/>
    <mergeCell ref="A37:G37"/>
    <mergeCell ref="A44:G44"/>
    <mergeCell ref="A45:G45"/>
    <mergeCell ref="A39:G39"/>
    <mergeCell ref="A40:G40"/>
    <mergeCell ref="A41:G41"/>
    <mergeCell ref="A4:G4"/>
    <mergeCell ref="A5:G5"/>
    <mergeCell ref="A9:G9"/>
    <mergeCell ref="A26:G26"/>
    <mergeCell ref="A11:G11"/>
    <mergeCell ref="A19:G19"/>
    <mergeCell ref="A10:G10"/>
    <mergeCell ref="A12:G12"/>
    <mergeCell ref="A13:G13"/>
    <mergeCell ref="A23:G23"/>
    <mergeCell ref="A18:G18"/>
    <mergeCell ref="A448:G448"/>
    <mergeCell ref="A302:G302"/>
    <mergeCell ref="A447:G447"/>
    <mergeCell ref="A303:G303"/>
    <mergeCell ref="A305:G305"/>
    <mergeCell ref="A329:G329"/>
    <mergeCell ref="A421:G421"/>
    <mergeCell ref="A304:G304"/>
    <mergeCell ref="A321:G321"/>
    <mergeCell ref="A322:G322"/>
    <mergeCell ref="A323:G323"/>
    <mergeCell ref="A324:G324"/>
    <mergeCell ref="A325:G325"/>
    <mergeCell ref="A326:G326"/>
    <mergeCell ref="A327:G327"/>
    <mergeCell ref="A427:G427"/>
    <mergeCell ref="A428:G428"/>
    <mergeCell ref="B311:D311"/>
    <mergeCell ref="E311:G311"/>
    <mergeCell ref="B312:D312"/>
    <mergeCell ref="E312:G312"/>
    <mergeCell ref="B313:D313"/>
    <mergeCell ref="E313:G313"/>
    <mergeCell ref="B308:D308"/>
    <mergeCell ref="A27:G27"/>
    <mergeCell ref="B174:D174"/>
    <mergeCell ref="E174:G174"/>
    <mergeCell ref="A69:G69"/>
    <mergeCell ref="A71:G71"/>
    <mergeCell ref="A72:G72"/>
    <mergeCell ref="A75:G75"/>
    <mergeCell ref="A47:G47"/>
    <mergeCell ref="A48:G48"/>
    <mergeCell ref="A49:G49"/>
    <mergeCell ref="A57:G57"/>
    <mergeCell ref="A56:G56"/>
    <mergeCell ref="A52:G52"/>
    <mergeCell ref="A53:G53"/>
    <mergeCell ref="A54:G54"/>
    <mergeCell ref="A51:G51"/>
    <mergeCell ref="A50:G50"/>
    <mergeCell ref="A58:G58"/>
    <mergeCell ref="A59:G59"/>
    <mergeCell ref="A61:G61"/>
    <mergeCell ref="A60:G60"/>
    <mergeCell ref="A63:G63"/>
    <mergeCell ref="B90:D90"/>
    <mergeCell ref="E86:G86"/>
    <mergeCell ref="A78:G78"/>
    <mergeCell ref="A79:G79"/>
    <mergeCell ref="A80:G80"/>
    <mergeCell ref="A81:G81"/>
    <mergeCell ref="E96:G96"/>
    <mergeCell ref="E97:G97"/>
    <mergeCell ref="B86:D86"/>
    <mergeCell ref="B87:D87"/>
    <mergeCell ref="B88:D88"/>
    <mergeCell ref="E88:G88"/>
    <mergeCell ref="E90:G90"/>
    <mergeCell ref="B91:D91"/>
    <mergeCell ref="E91:G91"/>
    <mergeCell ref="B92:D92"/>
    <mergeCell ref="B89:D89"/>
    <mergeCell ref="E89:G89"/>
    <mergeCell ref="B93:D93"/>
    <mergeCell ref="B94:D94"/>
    <mergeCell ref="E114:G114"/>
    <mergeCell ref="B115:D115"/>
    <mergeCell ref="A82:G82"/>
    <mergeCell ref="A83:G83"/>
    <mergeCell ref="E92:G92"/>
    <mergeCell ref="E93:G93"/>
    <mergeCell ref="E94:G94"/>
    <mergeCell ref="E95:G95"/>
    <mergeCell ref="E115:G115"/>
    <mergeCell ref="B107:D107"/>
    <mergeCell ref="E107:G107"/>
    <mergeCell ref="B108:D108"/>
    <mergeCell ref="E108:G108"/>
    <mergeCell ref="B113:D113"/>
    <mergeCell ref="E113:G113"/>
    <mergeCell ref="B110:D110"/>
    <mergeCell ref="E110:G110"/>
    <mergeCell ref="B109:D109"/>
    <mergeCell ref="E109:G109"/>
    <mergeCell ref="B111:D111"/>
    <mergeCell ref="E111:G111"/>
    <mergeCell ref="E87:G87"/>
    <mergeCell ref="B114:D114"/>
    <mergeCell ref="B104:D104"/>
    <mergeCell ref="A76:G76"/>
    <mergeCell ref="A74:G74"/>
    <mergeCell ref="A73:G73"/>
    <mergeCell ref="A64:G64"/>
    <mergeCell ref="A65:G65"/>
    <mergeCell ref="A66:G66"/>
    <mergeCell ref="A67:G67"/>
    <mergeCell ref="A68:G68"/>
    <mergeCell ref="A77:G77"/>
    <mergeCell ref="A70:G70"/>
    <mergeCell ref="B194:D194"/>
    <mergeCell ref="E194:G194"/>
    <mergeCell ref="B195:D195"/>
    <mergeCell ref="E195:G195"/>
    <mergeCell ref="B202:D202"/>
    <mergeCell ref="E202:G202"/>
    <mergeCell ref="B199:D199"/>
    <mergeCell ref="E199:G199"/>
    <mergeCell ref="B196:D196"/>
    <mergeCell ref="E196:G196"/>
    <mergeCell ref="B197:D197"/>
    <mergeCell ref="E197:G197"/>
    <mergeCell ref="B198:D198"/>
    <mergeCell ref="E198:G198"/>
    <mergeCell ref="B203:D203"/>
    <mergeCell ref="E203:G203"/>
    <mergeCell ref="B204:D204"/>
    <mergeCell ref="E204:G204"/>
    <mergeCell ref="B205:D205"/>
    <mergeCell ref="E205:G205"/>
    <mergeCell ref="B206:D206"/>
    <mergeCell ref="E206:G206"/>
    <mergeCell ref="B207:D207"/>
    <mergeCell ref="E207:G207"/>
    <mergeCell ref="B208:D208"/>
    <mergeCell ref="E208:G208"/>
    <mergeCell ref="B209:D209"/>
    <mergeCell ref="E209:G209"/>
    <mergeCell ref="B210:D210"/>
    <mergeCell ref="E210:G210"/>
    <mergeCell ref="B211:D211"/>
    <mergeCell ref="E211:G211"/>
    <mergeCell ref="B212:D212"/>
    <mergeCell ref="E212:G212"/>
    <mergeCell ref="B436:D436"/>
    <mergeCell ref="E436:G436"/>
    <mergeCell ref="B437:D437"/>
    <mergeCell ref="E437:G437"/>
    <mergeCell ref="B438:D438"/>
    <mergeCell ref="E438:G438"/>
    <mergeCell ref="B439:D439"/>
    <mergeCell ref="E439:G439"/>
    <mergeCell ref="B213:D213"/>
    <mergeCell ref="E213:G213"/>
    <mergeCell ref="B214:D214"/>
    <mergeCell ref="E214:G214"/>
    <mergeCell ref="B215:D215"/>
    <mergeCell ref="E215:G215"/>
    <mergeCell ref="B245:D245"/>
    <mergeCell ref="E245:G245"/>
    <mergeCell ref="B242:D242"/>
    <mergeCell ref="E242:G242"/>
    <mergeCell ref="B243:D243"/>
    <mergeCell ref="E243:G243"/>
    <mergeCell ref="B244:D244"/>
    <mergeCell ref="E244:G244"/>
    <mergeCell ref="B217:D217"/>
    <mergeCell ref="E217:G217"/>
  </mergeCells>
  <phoneticPr fontId="0" type="noConversion"/>
  <printOptions horizontalCentered="1"/>
  <pageMargins left="0.69" right="0.57999999999999996" top="0.4" bottom="0.3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57"/>
  <sheetViews>
    <sheetView zoomScale="90" zoomScaleNormal="90" workbookViewId="0">
      <selection activeCell="G34" sqref="G34"/>
    </sheetView>
  </sheetViews>
  <sheetFormatPr defaultRowHeight="15"/>
  <cols>
    <col min="1" max="1" width="34.25" style="21" customWidth="1"/>
    <col min="2" max="6" width="15.5" style="21" customWidth="1"/>
    <col min="7" max="7" width="16.25" style="21" customWidth="1"/>
    <col min="8" max="8" width="18.5" style="21" customWidth="1"/>
    <col min="9" max="16384" width="9" style="21"/>
  </cols>
  <sheetData>
    <row r="1" spans="1:8" s="180" customFormat="1" ht="14.25">
      <c r="A1" s="70" t="s">
        <v>577</v>
      </c>
      <c r="B1" s="259"/>
      <c r="C1" s="259"/>
      <c r="D1" s="259"/>
      <c r="E1" s="259"/>
      <c r="F1" s="259"/>
      <c r="G1" s="259"/>
    </row>
    <row r="2" spans="1:8" s="180" customFormat="1" ht="16.5" customHeight="1">
      <c r="A2" s="72" t="s">
        <v>748</v>
      </c>
      <c r="B2" s="71"/>
      <c r="C2" s="71"/>
      <c r="D2" s="71"/>
      <c r="E2" s="71"/>
      <c r="F2" s="71"/>
      <c r="G2" s="73"/>
    </row>
    <row r="3" spans="1:8" s="180" customFormat="1" ht="14.25">
      <c r="A3" s="290" t="s">
        <v>52</v>
      </c>
      <c r="B3" s="74" t="s">
        <v>53</v>
      </c>
      <c r="C3" s="74" t="s">
        <v>128</v>
      </c>
      <c r="D3" s="74" t="s">
        <v>54</v>
      </c>
      <c r="E3" s="75" t="s">
        <v>55</v>
      </c>
      <c r="F3" s="75" t="s">
        <v>56</v>
      </c>
      <c r="G3" s="292" t="s">
        <v>57</v>
      </c>
    </row>
    <row r="4" spans="1:8" s="180" customFormat="1" ht="14.25">
      <c r="A4" s="291"/>
      <c r="B4" s="76" t="s">
        <v>129</v>
      </c>
      <c r="C4" s="76" t="s">
        <v>58</v>
      </c>
      <c r="D4" s="76" t="s">
        <v>59</v>
      </c>
      <c r="E4" s="77" t="s">
        <v>60</v>
      </c>
      <c r="F4" s="77" t="s">
        <v>130</v>
      </c>
      <c r="G4" s="293"/>
    </row>
    <row r="5" spans="1:8" s="180" customFormat="1" ht="16.5" customHeight="1">
      <c r="A5" s="196" t="s">
        <v>122</v>
      </c>
      <c r="B5" s="197"/>
      <c r="C5" s="198"/>
      <c r="D5" s="198"/>
      <c r="E5" s="199"/>
      <c r="F5" s="199"/>
      <c r="G5" s="199"/>
    </row>
    <row r="6" spans="1:8" s="180" customFormat="1" ht="18.75" customHeight="1">
      <c r="A6" s="221" t="s">
        <v>61</v>
      </c>
      <c r="B6" s="222">
        <v>60388452257</v>
      </c>
      <c r="C6" s="222">
        <v>75137951034</v>
      </c>
      <c r="D6" s="222">
        <v>14228547927</v>
      </c>
      <c r="E6" s="222">
        <v>4523958326</v>
      </c>
      <c r="F6" s="222">
        <v>0</v>
      </c>
      <c r="G6" s="222">
        <v>154278909544</v>
      </c>
      <c r="H6" s="181"/>
    </row>
    <row r="7" spans="1:8" s="180" customFormat="1" ht="15.75" customHeight="1">
      <c r="A7" s="220" t="s">
        <v>749</v>
      </c>
      <c r="B7" s="209"/>
      <c r="C7" s="209">
        <v>1793727272</v>
      </c>
      <c r="D7" s="209">
        <v>2248400000</v>
      </c>
      <c r="E7" s="209"/>
      <c r="F7" s="209">
        <f>SUM(F8:F12)</f>
        <v>0</v>
      </c>
      <c r="G7" s="209">
        <f>SUM(B7:F7)</f>
        <v>4042127272</v>
      </c>
    </row>
    <row r="8" spans="1:8" s="180" customFormat="1" ht="18.75" customHeight="1">
      <c r="A8" s="202" t="s">
        <v>62</v>
      </c>
      <c r="B8" s="210"/>
      <c r="C8" s="210">
        <f>C7</f>
        <v>1793727272</v>
      </c>
      <c r="D8" s="210">
        <f>D7</f>
        <v>2248400000</v>
      </c>
      <c r="E8" s="210">
        <f>E7</f>
        <v>0</v>
      </c>
      <c r="F8" s="210"/>
      <c r="G8" s="210">
        <f>SUM(B8:F8)</f>
        <v>4042127272</v>
      </c>
    </row>
    <row r="9" spans="1:8" s="180" customFormat="1" ht="16.5" customHeight="1">
      <c r="A9" s="203" t="s">
        <v>63</v>
      </c>
      <c r="B9" s="210"/>
      <c r="C9" s="211"/>
      <c r="D9" s="211"/>
      <c r="E9" s="211"/>
      <c r="F9" s="211"/>
      <c r="G9" s="210">
        <f>SUM(B9:F9)</f>
        <v>0</v>
      </c>
    </row>
    <row r="10" spans="1:8" s="180" customFormat="1" ht="15.75" customHeight="1">
      <c r="A10" s="203" t="s">
        <v>64</v>
      </c>
      <c r="B10" s="211"/>
      <c r="C10" s="211"/>
      <c r="D10" s="211"/>
      <c r="E10" s="211"/>
      <c r="F10" s="211"/>
      <c r="G10" s="211"/>
    </row>
    <row r="11" spans="1:8" s="180" customFormat="1" ht="16.5" customHeight="1">
      <c r="A11" s="202" t="s">
        <v>65</v>
      </c>
      <c r="B11" s="211"/>
      <c r="C11" s="211"/>
      <c r="D11" s="211"/>
      <c r="E11" s="211"/>
      <c r="F11" s="211"/>
      <c r="G11" s="211">
        <f t="shared" ref="G11:G17" si="0">SUM(B11:F11)</f>
        <v>0</v>
      </c>
    </row>
    <row r="12" spans="1:8" s="180" customFormat="1" ht="15.75" customHeight="1">
      <c r="A12" s="202" t="s">
        <v>66</v>
      </c>
      <c r="B12" s="211"/>
      <c r="C12" s="211"/>
      <c r="D12" s="211"/>
      <c r="E12" s="211"/>
      <c r="F12" s="211"/>
      <c r="G12" s="211">
        <f t="shared" si="0"/>
        <v>0</v>
      </c>
    </row>
    <row r="13" spans="1:8" s="180" customFormat="1" ht="18.75" customHeight="1">
      <c r="A13" s="201" t="s">
        <v>67</v>
      </c>
      <c r="B13" s="212">
        <f t="shared" ref="B13:C13" si="1">B15</f>
        <v>0</v>
      </c>
      <c r="C13" s="212">
        <f t="shared" si="1"/>
        <v>2358113207</v>
      </c>
      <c r="D13" s="212">
        <f>D15</f>
        <v>0</v>
      </c>
      <c r="E13" s="212">
        <f>E15</f>
        <v>0</v>
      </c>
      <c r="F13" s="212">
        <f>SUM(F14:F17)</f>
        <v>0</v>
      </c>
      <c r="G13" s="212">
        <f t="shared" si="0"/>
        <v>2358113207</v>
      </c>
    </row>
    <row r="14" spans="1:8" s="180" customFormat="1" ht="18.75" customHeight="1">
      <c r="A14" s="202" t="s">
        <v>68</v>
      </c>
      <c r="B14" s="211"/>
      <c r="C14" s="210"/>
      <c r="D14" s="210"/>
      <c r="E14" s="210"/>
      <c r="F14" s="211"/>
      <c r="G14" s="211">
        <f t="shared" si="0"/>
        <v>0</v>
      </c>
    </row>
    <row r="15" spans="1:8" s="180" customFormat="1" ht="18.75" customHeight="1">
      <c r="A15" s="202" t="s">
        <v>123</v>
      </c>
      <c r="B15" s="210">
        <v>0</v>
      </c>
      <c r="C15" s="213">
        <v>2358113207</v>
      </c>
      <c r="D15" s="213"/>
      <c r="E15" s="210"/>
      <c r="F15" s="210"/>
      <c r="G15" s="213">
        <f t="shared" si="0"/>
        <v>2358113207</v>
      </c>
    </row>
    <row r="16" spans="1:8" s="180" customFormat="1" ht="16.5" customHeight="1">
      <c r="A16" s="204" t="s">
        <v>124</v>
      </c>
      <c r="B16" s="211"/>
      <c r="C16" s="211"/>
      <c r="D16" s="211"/>
      <c r="E16" s="211"/>
      <c r="F16" s="211"/>
      <c r="G16" s="211">
        <f t="shared" si="0"/>
        <v>0</v>
      </c>
      <c r="H16" s="181"/>
    </row>
    <row r="17" spans="1:7" s="180" customFormat="1" ht="16.5" customHeight="1">
      <c r="A17" s="202" t="s">
        <v>66</v>
      </c>
      <c r="B17" s="211"/>
      <c r="C17" s="211"/>
      <c r="D17" s="211"/>
      <c r="E17" s="211"/>
      <c r="F17" s="211"/>
      <c r="G17" s="211">
        <f t="shared" si="0"/>
        <v>0</v>
      </c>
    </row>
    <row r="18" spans="1:7" s="180" customFormat="1" ht="18.75" customHeight="1">
      <c r="A18" s="200" t="s">
        <v>69</v>
      </c>
      <c r="B18" s="208">
        <f t="shared" ref="B18:G18" si="2">B6+B7-B13</f>
        <v>60388452257</v>
      </c>
      <c r="C18" s="208">
        <f t="shared" si="2"/>
        <v>74573565099</v>
      </c>
      <c r="D18" s="208">
        <f t="shared" si="2"/>
        <v>16476947927</v>
      </c>
      <c r="E18" s="208">
        <f t="shared" si="2"/>
        <v>4523958326</v>
      </c>
      <c r="F18" s="208">
        <f t="shared" si="2"/>
        <v>0</v>
      </c>
      <c r="G18" s="208">
        <f t="shared" si="2"/>
        <v>155962923609</v>
      </c>
    </row>
    <row r="19" spans="1:7" s="180" customFormat="1" ht="15.75" customHeight="1">
      <c r="A19" s="196" t="s">
        <v>125</v>
      </c>
      <c r="B19" s="214"/>
      <c r="C19" s="214"/>
      <c r="D19" s="214"/>
      <c r="E19" s="214"/>
      <c r="F19" s="214"/>
      <c r="G19" s="215"/>
    </row>
    <row r="20" spans="1:7" s="180" customFormat="1" ht="18.75" customHeight="1">
      <c r="A20" s="200" t="s">
        <v>61</v>
      </c>
      <c r="B20" s="208">
        <v>17632717776</v>
      </c>
      <c r="C20" s="208">
        <v>53045496630</v>
      </c>
      <c r="D20" s="208">
        <v>11386674096</v>
      </c>
      <c r="E20" s="208">
        <v>2766840279</v>
      </c>
      <c r="F20" s="208">
        <v>0</v>
      </c>
      <c r="G20" s="208">
        <v>84831728781</v>
      </c>
    </row>
    <row r="21" spans="1:7" s="180" customFormat="1" ht="15.75" customHeight="1">
      <c r="A21" s="201" t="s">
        <v>749</v>
      </c>
      <c r="B21" s="211"/>
      <c r="C21" s="211"/>
      <c r="D21" s="211"/>
      <c r="E21" s="211"/>
      <c r="F21" s="211">
        <f>SUM(F22:F25)</f>
        <v>0</v>
      </c>
      <c r="G21" s="212">
        <f>SUM(B21:F21)</f>
        <v>0</v>
      </c>
    </row>
    <row r="22" spans="1:7" s="180" customFormat="1" ht="18.75" customHeight="1">
      <c r="A22" s="205" t="s">
        <v>750</v>
      </c>
      <c r="B22" s="210">
        <v>606817374</v>
      </c>
      <c r="C22" s="210">
        <v>1644666025</v>
      </c>
      <c r="D22" s="210">
        <v>1095606536</v>
      </c>
      <c r="E22" s="210">
        <v>209479113</v>
      </c>
      <c r="F22" s="210"/>
      <c r="G22" s="213">
        <f>SUM(B22:F22)</f>
        <v>3556569048</v>
      </c>
    </row>
    <row r="23" spans="1:7" s="180" customFormat="1" ht="18.75" customHeight="1">
      <c r="A23" s="202" t="s">
        <v>126</v>
      </c>
      <c r="B23" s="210"/>
      <c r="C23" s="210"/>
      <c r="D23" s="210"/>
      <c r="E23" s="210"/>
      <c r="F23" s="210"/>
      <c r="G23" s="211"/>
    </row>
    <row r="24" spans="1:7" s="180" customFormat="1" ht="18.75" customHeight="1">
      <c r="A24" s="202" t="s">
        <v>70</v>
      </c>
      <c r="B24" s="211"/>
      <c r="C24" s="211"/>
      <c r="D24" s="211"/>
      <c r="E24" s="211"/>
      <c r="F24" s="211"/>
      <c r="G24" s="211">
        <f t="shared" ref="G24:G30" si="3">SUM(B24:F24)</f>
        <v>0</v>
      </c>
    </row>
    <row r="25" spans="1:7" s="180" customFormat="1" ht="18.75" customHeight="1">
      <c r="A25" s="202" t="s">
        <v>66</v>
      </c>
      <c r="B25" s="211"/>
      <c r="C25" s="211"/>
      <c r="D25" s="211">
        <v>886554022</v>
      </c>
      <c r="E25" s="211"/>
      <c r="F25" s="211"/>
      <c r="G25" s="211">
        <f t="shared" si="3"/>
        <v>886554022</v>
      </c>
    </row>
    <row r="26" spans="1:7" s="180" customFormat="1" ht="17.25" customHeight="1">
      <c r="A26" s="201" t="s">
        <v>67</v>
      </c>
      <c r="B26" s="212">
        <v>0</v>
      </c>
      <c r="C26" s="212">
        <f>C28</f>
        <v>2261271097</v>
      </c>
      <c r="D26" s="212">
        <f>D28</f>
        <v>0</v>
      </c>
      <c r="E26" s="212">
        <f>E28</f>
        <v>0</v>
      </c>
      <c r="F26" s="211">
        <f>SUM(F27:F30)</f>
        <v>0</v>
      </c>
      <c r="G26" s="212">
        <f t="shared" si="3"/>
        <v>2261271097</v>
      </c>
    </row>
    <row r="27" spans="1:7" s="180" customFormat="1" ht="18.75" customHeight="1">
      <c r="A27" s="202" t="s">
        <v>68</v>
      </c>
      <c r="B27" s="211"/>
      <c r="C27" s="211"/>
      <c r="D27" s="211"/>
      <c r="E27" s="211"/>
      <c r="F27" s="211"/>
      <c r="G27" s="211">
        <f t="shared" si="3"/>
        <v>0</v>
      </c>
    </row>
    <row r="28" spans="1:7" s="180" customFormat="1" ht="18.75" customHeight="1">
      <c r="A28" s="202" t="s">
        <v>123</v>
      </c>
      <c r="B28" s="210"/>
      <c r="C28" s="213">
        <v>2261271097</v>
      </c>
      <c r="D28" s="213"/>
      <c r="E28" s="210"/>
      <c r="F28" s="210"/>
      <c r="G28" s="213">
        <f t="shared" si="3"/>
        <v>2261271097</v>
      </c>
    </row>
    <row r="29" spans="1:7" s="180" customFormat="1" ht="18.75" customHeight="1">
      <c r="A29" s="204" t="s">
        <v>124</v>
      </c>
      <c r="B29" s="211"/>
      <c r="C29" s="211"/>
      <c r="D29" s="211"/>
      <c r="E29" s="211"/>
      <c r="F29" s="211"/>
      <c r="G29" s="211">
        <f t="shared" si="3"/>
        <v>0</v>
      </c>
    </row>
    <row r="30" spans="1:7" s="180" customFormat="1" ht="18.75" customHeight="1">
      <c r="A30" s="202" t="s">
        <v>66</v>
      </c>
      <c r="B30" s="211"/>
      <c r="C30" s="210"/>
      <c r="D30" s="211"/>
      <c r="E30" s="211"/>
      <c r="F30" s="211"/>
      <c r="G30" s="211">
        <f t="shared" si="3"/>
        <v>0</v>
      </c>
    </row>
    <row r="31" spans="1:7" s="180" customFormat="1" ht="16.5" customHeight="1">
      <c r="A31" s="206" t="s">
        <v>751</v>
      </c>
      <c r="B31" s="208">
        <f t="shared" ref="B31:G31" si="4">B20+B22-B26</f>
        <v>18239535150</v>
      </c>
      <c r="C31" s="208">
        <f t="shared" si="4"/>
        <v>52428891558</v>
      </c>
      <c r="D31" s="208">
        <f t="shared" si="4"/>
        <v>12482280632</v>
      </c>
      <c r="E31" s="208">
        <f t="shared" si="4"/>
        <v>2976319392</v>
      </c>
      <c r="F31" s="208">
        <f t="shared" si="4"/>
        <v>0</v>
      </c>
      <c r="G31" s="208">
        <f t="shared" si="4"/>
        <v>86127026732</v>
      </c>
    </row>
    <row r="32" spans="1:7" s="180" customFormat="1" ht="15.75" customHeight="1">
      <c r="A32" s="196" t="s">
        <v>127</v>
      </c>
      <c r="B32" s="217"/>
      <c r="C32" s="218"/>
      <c r="D32" s="217"/>
      <c r="E32" s="217"/>
      <c r="F32" s="217"/>
      <c r="G32" s="218"/>
    </row>
    <row r="33" spans="1:7" s="180" customFormat="1" ht="16.5" customHeight="1">
      <c r="A33" s="200" t="s">
        <v>71</v>
      </c>
      <c r="B33" s="216">
        <f t="shared" ref="B33:G33" si="5">B6-B20</f>
        <v>42755734481</v>
      </c>
      <c r="C33" s="216">
        <f t="shared" si="5"/>
        <v>22092454404</v>
      </c>
      <c r="D33" s="216">
        <f t="shared" si="5"/>
        <v>2841873831</v>
      </c>
      <c r="E33" s="216">
        <f t="shared" si="5"/>
        <v>1757118047</v>
      </c>
      <c r="F33" s="216">
        <f t="shared" si="5"/>
        <v>0</v>
      </c>
      <c r="G33" s="216">
        <f t="shared" si="5"/>
        <v>69447180763</v>
      </c>
    </row>
    <row r="34" spans="1:7" s="182" customFormat="1" ht="15.75" customHeight="1">
      <c r="A34" s="207" t="s">
        <v>752</v>
      </c>
      <c r="B34" s="219">
        <f t="shared" ref="B34:G34" si="6">B18-B31</f>
        <v>42148917107</v>
      </c>
      <c r="C34" s="219">
        <f t="shared" si="6"/>
        <v>22144673541</v>
      </c>
      <c r="D34" s="219">
        <f t="shared" si="6"/>
        <v>3994667295</v>
      </c>
      <c r="E34" s="219">
        <f t="shared" si="6"/>
        <v>1547638934</v>
      </c>
      <c r="F34" s="219">
        <f t="shared" si="6"/>
        <v>0</v>
      </c>
      <c r="G34" s="219">
        <f t="shared" si="6"/>
        <v>69835896877</v>
      </c>
    </row>
    <row r="36" spans="1:7" ht="20.25">
      <c r="A36" s="78" t="s">
        <v>753</v>
      </c>
      <c r="B36" s="79"/>
      <c r="C36" s="79"/>
      <c r="D36" s="79"/>
      <c r="E36" s="79"/>
      <c r="F36" s="80"/>
      <c r="G36" s="80"/>
    </row>
    <row r="37" spans="1:7" ht="21.75" customHeight="1">
      <c r="A37" s="294" t="s">
        <v>52</v>
      </c>
      <c r="B37" s="296" t="s">
        <v>145</v>
      </c>
      <c r="C37" s="296" t="s">
        <v>146</v>
      </c>
      <c r="D37" s="296" t="s">
        <v>147</v>
      </c>
      <c r="E37" s="296" t="s">
        <v>148</v>
      </c>
      <c r="F37" s="296" t="s">
        <v>403</v>
      </c>
      <c r="G37" s="296" t="s">
        <v>149</v>
      </c>
    </row>
    <row r="38" spans="1:7" ht="21.75" customHeight="1">
      <c r="A38" s="295"/>
      <c r="B38" s="297"/>
      <c r="C38" s="297"/>
      <c r="D38" s="297"/>
      <c r="E38" s="297"/>
      <c r="F38" s="297"/>
      <c r="G38" s="297"/>
    </row>
    <row r="39" spans="1:7" ht="24" customHeight="1">
      <c r="A39" s="53" t="s">
        <v>404</v>
      </c>
      <c r="B39" s="54"/>
      <c r="C39" s="54"/>
      <c r="D39" s="54"/>
      <c r="E39" s="54"/>
      <c r="F39" s="54"/>
      <c r="G39" s="54"/>
    </row>
    <row r="40" spans="1:7" ht="24" customHeight="1">
      <c r="A40" s="55" t="s">
        <v>61</v>
      </c>
      <c r="B40" s="56"/>
      <c r="C40" s="56"/>
      <c r="D40" s="56"/>
      <c r="E40" s="56"/>
      <c r="F40" s="57">
        <v>59257699179</v>
      </c>
      <c r="G40" s="57">
        <f>F40+E40+D40+C40+B40</f>
        <v>59257699179</v>
      </c>
    </row>
    <row r="41" spans="1:7" ht="24" customHeight="1">
      <c r="A41" s="58" t="s">
        <v>134</v>
      </c>
      <c r="B41" s="56"/>
      <c r="C41" s="56"/>
      <c r="D41" s="56"/>
      <c r="E41" s="56"/>
      <c r="F41" s="56"/>
      <c r="G41" s="56">
        <f>F41+E41+D41+C41+B41</f>
        <v>0</v>
      </c>
    </row>
    <row r="42" spans="1:7" ht="24" customHeight="1">
      <c r="A42" s="58" t="s">
        <v>135</v>
      </c>
      <c r="B42" s="56"/>
      <c r="C42" s="56"/>
      <c r="D42" s="56"/>
      <c r="E42" s="56"/>
      <c r="F42" s="56"/>
      <c r="G42" s="56"/>
    </row>
    <row r="43" spans="1:7" ht="24" customHeight="1">
      <c r="A43" s="58" t="s">
        <v>136</v>
      </c>
      <c r="B43" s="56"/>
      <c r="C43" s="56"/>
      <c r="D43" s="56"/>
      <c r="E43" s="56"/>
      <c r="F43" s="56"/>
      <c r="G43" s="56"/>
    </row>
    <row r="44" spans="1:7" ht="24" customHeight="1">
      <c r="A44" s="58" t="s">
        <v>137</v>
      </c>
      <c r="B44" s="56"/>
      <c r="C44" s="56"/>
      <c r="D44" s="56"/>
      <c r="E44" s="56"/>
      <c r="F44" s="56"/>
      <c r="G44" s="56"/>
    </row>
    <row r="45" spans="1:7" ht="24" customHeight="1">
      <c r="A45" s="58" t="s">
        <v>123</v>
      </c>
      <c r="B45" s="56"/>
      <c r="C45" s="56"/>
      <c r="D45" s="56"/>
      <c r="E45" s="56"/>
      <c r="F45" s="56"/>
      <c r="G45" s="56"/>
    </row>
    <row r="46" spans="1:7" ht="24" customHeight="1">
      <c r="A46" s="58" t="s">
        <v>138</v>
      </c>
      <c r="B46" s="56"/>
      <c r="C46" s="56"/>
      <c r="D46" s="56"/>
      <c r="E46" s="56"/>
      <c r="F46" s="56">
        <v>1672727272</v>
      </c>
      <c r="G46" s="56">
        <f>F46</f>
        <v>1672727272</v>
      </c>
    </row>
    <row r="47" spans="1:7" ht="24" customHeight="1">
      <c r="A47" s="55" t="s">
        <v>139</v>
      </c>
      <c r="B47" s="56"/>
      <c r="C47" s="56"/>
      <c r="D47" s="56"/>
      <c r="E47" s="56"/>
      <c r="F47" s="59">
        <f>F40+F41-F46</f>
        <v>57584971907</v>
      </c>
      <c r="G47" s="59">
        <f>G40+G41-G46</f>
        <v>57584971907</v>
      </c>
    </row>
    <row r="48" spans="1:7" ht="24" customHeight="1">
      <c r="A48" s="60" t="s">
        <v>140</v>
      </c>
      <c r="B48" s="56"/>
      <c r="C48" s="56"/>
      <c r="D48" s="56"/>
      <c r="E48" s="56"/>
      <c r="F48" s="61"/>
      <c r="G48" s="61"/>
    </row>
    <row r="49" spans="1:7" ht="24" customHeight="1">
      <c r="A49" s="55" t="s">
        <v>141</v>
      </c>
      <c r="B49" s="56"/>
      <c r="C49" s="56"/>
      <c r="D49" s="56"/>
      <c r="E49" s="56"/>
      <c r="F49" s="59">
        <v>10047392248</v>
      </c>
      <c r="G49" s="59">
        <f>F49+E49+D49+C49+B49</f>
        <v>10047392248</v>
      </c>
    </row>
    <row r="50" spans="1:7" ht="24" customHeight="1">
      <c r="A50" s="62" t="s">
        <v>750</v>
      </c>
      <c r="B50" s="56"/>
      <c r="C50" s="56"/>
      <c r="D50" s="56"/>
      <c r="E50" s="56"/>
      <c r="F50" s="61">
        <v>1793435269</v>
      </c>
      <c r="G50" s="61">
        <f>F50+E50+D50+C50+B50</f>
        <v>1793435269</v>
      </c>
    </row>
    <row r="51" spans="1:7" ht="24" customHeight="1">
      <c r="A51" s="58" t="s">
        <v>137</v>
      </c>
      <c r="B51" s="56"/>
      <c r="C51" s="56"/>
      <c r="D51" s="56"/>
      <c r="E51" s="56"/>
      <c r="F51" s="61"/>
      <c r="G51" s="61">
        <v>0</v>
      </c>
    </row>
    <row r="52" spans="1:7" ht="24" customHeight="1">
      <c r="A52" s="58" t="s">
        <v>123</v>
      </c>
      <c r="B52" s="56"/>
      <c r="C52" s="56"/>
      <c r="D52" s="56"/>
      <c r="E52" s="56"/>
      <c r="F52" s="61"/>
      <c r="G52" s="61"/>
    </row>
    <row r="53" spans="1:7" ht="24" customHeight="1">
      <c r="A53" s="58" t="s">
        <v>138</v>
      </c>
      <c r="B53" s="56"/>
      <c r="C53" s="56"/>
      <c r="D53" s="56"/>
      <c r="E53" s="56"/>
      <c r="F53" s="61">
        <v>886554022</v>
      </c>
      <c r="G53" s="61">
        <f>F53</f>
        <v>886554022</v>
      </c>
    </row>
    <row r="54" spans="1:7" ht="24" customHeight="1">
      <c r="A54" s="55" t="s">
        <v>142</v>
      </c>
      <c r="B54" s="56"/>
      <c r="C54" s="56"/>
      <c r="D54" s="56"/>
      <c r="E54" s="56"/>
      <c r="F54" s="59">
        <f>F49+F50-F53</f>
        <v>10954273495</v>
      </c>
      <c r="G54" s="59">
        <f>G49+G50-G53</f>
        <v>10954273495</v>
      </c>
    </row>
    <row r="55" spans="1:7" ht="24" customHeight="1">
      <c r="A55" s="60" t="s">
        <v>405</v>
      </c>
      <c r="B55" s="56"/>
      <c r="C55" s="56"/>
      <c r="D55" s="56"/>
      <c r="E55" s="56"/>
      <c r="F55" s="61"/>
      <c r="G55" s="61"/>
    </row>
    <row r="56" spans="1:7" ht="24" customHeight="1">
      <c r="A56" s="58" t="s">
        <v>143</v>
      </c>
      <c r="B56" s="56"/>
      <c r="C56" s="56"/>
      <c r="D56" s="56"/>
      <c r="E56" s="56"/>
      <c r="F56" s="59">
        <f>F40-F49</f>
        <v>49210306931</v>
      </c>
      <c r="G56" s="59">
        <f>G40-G49</f>
        <v>49210306931</v>
      </c>
    </row>
    <row r="57" spans="1:7" ht="24" customHeight="1">
      <c r="A57" s="63" t="s">
        <v>754</v>
      </c>
      <c r="B57" s="64"/>
      <c r="C57" s="64"/>
      <c r="D57" s="64"/>
      <c r="E57" s="64"/>
      <c r="F57" s="65">
        <f>F47-F54</f>
        <v>46630698412</v>
      </c>
      <c r="G57" s="65">
        <f>G47-G54</f>
        <v>46630698412</v>
      </c>
    </row>
  </sheetData>
  <mergeCells count="9">
    <mergeCell ref="A3:A4"/>
    <mergeCell ref="G3:G4"/>
    <mergeCell ref="A37:A38"/>
    <mergeCell ref="B37:B38"/>
    <mergeCell ref="C37:C38"/>
    <mergeCell ref="D37:D38"/>
    <mergeCell ref="E37:E38"/>
    <mergeCell ref="F37:F38"/>
    <mergeCell ref="G37:G38"/>
  </mergeCells>
  <phoneticPr fontId="26" type="noConversion"/>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K20"/>
  <sheetViews>
    <sheetView zoomScale="90" zoomScaleNormal="90" workbookViewId="0">
      <selection activeCell="I12" sqref="I12"/>
    </sheetView>
  </sheetViews>
  <sheetFormatPr defaultRowHeight="15"/>
  <cols>
    <col min="1" max="1" width="30.25" customWidth="1"/>
    <col min="2" max="5" width="12" customWidth="1"/>
    <col min="6" max="6" width="6.875" customWidth="1"/>
    <col min="7" max="7" width="9.875" customWidth="1"/>
    <col min="8" max="9" width="12" customWidth="1"/>
    <col min="10" max="10" width="14.875" customWidth="1"/>
    <col min="11" max="11" width="16.75" customWidth="1"/>
    <col min="12" max="12" width="15.375" customWidth="1"/>
    <col min="13" max="13" width="18.625" customWidth="1"/>
  </cols>
  <sheetData>
    <row r="1" spans="1:11" s="93" customFormat="1" ht="15.75">
      <c r="A1" s="104" t="s">
        <v>747</v>
      </c>
      <c r="C1" s="94"/>
      <c r="D1" s="95"/>
      <c r="E1" s="94"/>
      <c r="F1" s="94"/>
      <c r="G1" s="94"/>
      <c r="H1" s="94"/>
      <c r="I1" s="94"/>
      <c r="J1" s="94"/>
    </row>
    <row r="2" spans="1:11" s="93" customFormat="1" ht="21" customHeight="1">
      <c r="A2" s="96" t="s">
        <v>42</v>
      </c>
      <c r="B2" s="97"/>
      <c r="C2" s="97"/>
      <c r="D2" s="97"/>
      <c r="E2" s="97"/>
      <c r="F2" s="97"/>
      <c r="G2" s="97"/>
      <c r="H2" s="97"/>
      <c r="I2" s="97"/>
      <c r="J2" s="97"/>
    </row>
    <row r="3" spans="1:11" s="93" customFormat="1" ht="16.5">
      <c r="A3" s="98" t="s">
        <v>144</v>
      </c>
      <c r="B3" s="97"/>
      <c r="C3" s="97"/>
      <c r="D3" s="97"/>
      <c r="E3" s="99"/>
      <c r="F3" s="99"/>
      <c r="G3" s="97"/>
      <c r="H3" s="97"/>
      <c r="I3" s="97"/>
      <c r="J3" s="97"/>
    </row>
    <row r="4" spans="1:11" s="93" customFormat="1" ht="16.5">
      <c r="A4" s="100"/>
      <c r="B4" s="100"/>
      <c r="C4" s="100"/>
      <c r="D4" s="100"/>
      <c r="E4" s="101"/>
      <c r="F4" s="101"/>
      <c r="G4" s="100"/>
      <c r="H4" s="100"/>
      <c r="I4" s="100"/>
      <c r="J4" s="100"/>
    </row>
    <row r="5" spans="1:11" s="93" customFormat="1" ht="29.25" customHeight="1">
      <c r="A5" s="102"/>
      <c r="B5" s="299" t="s">
        <v>32</v>
      </c>
      <c r="C5" s="298" t="s">
        <v>33</v>
      </c>
      <c r="D5" s="298" t="s">
        <v>34</v>
      </c>
      <c r="E5" s="298" t="s">
        <v>35</v>
      </c>
      <c r="F5" s="298" t="s">
        <v>36</v>
      </c>
      <c r="G5" s="299" t="s">
        <v>37</v>
      </c>
      <c r="H5" s="298" t="s">
        <v>38</v>
      </c>
      <c r="I5" s="298" t="s">
        <v>39</v>
      </c>
      <c r="J5" s="298" t="s">
        <v>121</v>
      </c>
    </row>
    <row r="6" spans="1:11" s="93" customFormat="1" ht="36.75" customHeight="1">
      <c r="A6" s="103"/>
      <c r="B6" s="300"/>
      <c r="C6" s="298"/>
      <c r="D6" s="298"/>
      <c r="E6" s="298"/>
      <c r="F6" s="298"/>
      <c r="G6" s="301"/>
      <c r="H6" s="298"/>
      <c r="I6" s="298"/>
      <c r="J6" s="298"/>
    </row>
    <row r="7" spans="1:11" ht="22.5" customHeight="1">
      <c r="A7" s="50" t="s">
        <v>40</v>
      </c>
      <c r="B7" s="50">
        <v>1</v>
      </c>
      <c r="C7" s="50">
        <v>2</v>
      </c>
      <c r="D7" s="50">
        <v>3</v>
      </c>
      <c r="E7" s="50">
        <v>4</v>
      </c>
      <c r="F7" s="50">
        <v>5</v>
      </c>
      <c r="G7" s="50">
        <v>6</v>
      </c>
      <c r="H7" s="50">
        <v>7</v>
      </c>
      <c r="I7" s="50">
        <v>8</v>
      </c>
      <c r="J7" s="50">
        <v>9</v>
      </c>
    </row>
    <row r="8" spans="1:11" ht="26.25" customHeight="1">
      <c r="A8" s="85" t="s">
        <v>43</v>
      </c>
      <c r="B8" s="172">
        <v>70150000000</v>
      </c>
      <c r="C8" s="172">
        <v>14925000000</v>
      </c>
      <c r="D8" s="172">
        <v>20806886152</v>
      </c>
      <c r="E8" s="172">
        <v>3159754271</v>
      </c>
      <c r="F8" s="172">
        <v>0</v>
      </c>
      <c r="G8" s="172">
        <v>0</v>
      </c>
      <c r="H8" s="172">
        <v>1332530000</v>
      </c>
      <c r="I8" s="172">
        <v>13765836540</v>
      </c>
      <c r="J8" s="173">
        <f>B8+C8+D8+E8+F8+G8+H8+I8</f>
        <v>124140006963</v>
      </c>
    </row>
    <row r="9" spans="1:11" ht="26.25" customHeight="1">
      <c r="A9" s="88" t="s">
        <v>44</v>
      </c>
      <c r="B9" s="89"/>
      <c r="C9" s="89"/>
      <c r="D9" s="89"/>
      <c r="E9" s="89"/>
      <c r="F9" s="89"/>
      <c r="G9" s="89"/>
      <c r="H9" s="89"/>
      <c r="I9" s="89">
        <v>16379471946</v>
      </c>
      <c r="J9" s="89">
        <f>B9+C9+D9+E9+F9+G9+H9+I9</f>
        <v>16379471946</v>
      </c>
    </row>
    <row r="10" spans="1:11" ht="26.25" customHeight="1">
      <c r="A10" s="90" t="s">
        <v>45</v>
      </c>
      <c r="B10" s="89"/>
      <c r="C10" s="89"/>
      <c r="D10" s="89">
        <v>5506334616</v>
      </c>
      <c r="E10" s="89"/>
      <c r="F10" s="89"/>
      <c r="G10" s="89"/>
      <c r="H10" s="89">
        <v>688291827</v>
      </c>
      <c r="I10" s="89"/>
      <c r="J10" s="89">
        <f>B10+C10+D10+E10+F10+G10+H10+I10</f>
        <v>6194626443</v>
      </c>
    </row>
    <row r="11" spans="1:11" ht="26.25" customHeight="1">
      <c r="A11" s="90" t="s">
        <v>46</v>
      </c>
      <c r="B11" s="89"/>
      <c r="C11" s="89"/>
      <c r="D11" s="89"/>
      <c r="E11" s="89"/>
      <c r="F11" s="89"/>
      <c r="G11" s="89"/>
      <c r="H11" s="89"/>
      <c r="I11" s="89"/>
      <c r="J11" s="89"/>
    </row>
    <row r="12" spans="1:11" ht="26.25" customHeight="1">
      <c r="A12" s="88" t="s">
        <v>47</v>
      </c>
      <c r="B12" s="89"/>
      <c r="C12" s="89"/>
      <c r="D12" s="89"/>
      <c r="E12" s="89"/>
      <c r="F12" s="89"/>
      <c r="G12" s="89">
        <v>0</v>
      </c>
      <c r="H12" s="89"/>
      <c r="I12" s="89">
        <v>13765836540</v>
      </c>
      <c r="J12" s="89">
        <f>B12+C12+D12+E12+F12+G12+H12+I12</f>
        <v>13765836540</v>
      </c>
    </row>
    <row r="13" spans="1:11" ht="26.25" customHeight="1">
      <c r="A13" s="88" t="s">
        <v>48</v>
      </c>
      <c r="B13" s="89"/>
      <c r="C13" s="89"/>
      <c r="D13" s="89"/>
      <c r="E13" s="89"/>
      <c r="F13" s="89"/>
      <c r="G13" s="89"/>
      <c r="H13" s="89"/>
      <c r="I13" s="89"/>
      <c r="J13" s="89"/>
    </row>
    <row r="14" spans="1:11" ht="26.25" customHeight="1">
      <c r="A14" s="88" t="s">
        <v>41</v>
      </c>
      <c r="B14" s="89"/>
      <c r="C14" s="89"/>
      <c r="D14" s="89"/>
      <c r="E14" s="89"/>
      <c r="F14" s="89"/>
      <c r="G14" s="89"/>
      <c r="H14" s="89"/>
      <c r="I14" s="89">
        <v>889176772</v>
      </c>
      <c r="J14" s="89">
        <f>B14+C14+D14+E14+F14+G14+H14+I14</f>
        <v>889176772</v>
      </c>
    </row>
    <row r="15" spans="1:11" ht="26.25" customHeight="1">
      <c r="A15" s="91" t="s">
        <v>49</v>
      </c>
      <c r="B15" s="92">
        <f t="shared" ref="B15:H15" si="0">B8+B10+B9+B11-B12-B13-B14</f>
        <v>70150000000</v>
      </c>
      <c r="C15" s="92">
        <f t="shared" si="0"/>
        <v>14925000000</v>
      </c>
      <c r="D15" s="92">
        <f>D8+D10+D9+D11-D12-D13-D14</f>
        <v>26313220768</v>
      </c>
      <c r="E15" s="92">
        <f t="shared" si="0"/>
        <v>3159754271</v>
      </c>
      <c r="F15" s="92">
        <f t="shared" si="0"/>
        <v>0</v>
      </c>
      <c r="G15" s="92">
        <f t="shared" si="0"/>
        <v>0</v>
      </c>
      <c r="H15" s="92">
        <f t="shared" si="0"/>
        <v>2020821827</v>
      </c>
      <c r="I15" s="92">
        <f>I8+I10+I9+I11-I12-I13-I14</f>
        <v>15490295174</v>
      </c>
      <c r="J15" s="92">
        <f>J8+J10+J9+J11-J12-J13-J14</f>
        <v>132059092040</v>
      </c>
      <c r="K15" s="122"/>
    </row>
    <row r="16" spans="1:11" ht="26.25" customHeight="1">
      <c r="A16" s="88" t="s">
        <v>50</v>
      </c>
      <c r="B16" s="89"/>
      <c r="C16" s="89"/>
      <c r="D16" s="89"/>
      <c r="E16" s="89"/>
      <c r="F16" s="89"/>
      <c r="G16" s="89"/>
      <c r="H16" s="89"/>
      <c r="I16" s="89">
        <f>KQKD!E25</f>
        <v>3131844924</v>
      </c>
      <c r="J16" s="89">
        <f>B16+C16+D16+E16+F16+G16+H16+I16</f>
        <v>3131844924</v>
      </c>
    </row>
    <row r="17" spans="1:11" ht="26.25" customHeight="1">
      <c r="A17" s="88" t="s">
        <v>45</v>
      </c>
      <c r="B17" s="89"/>
      <c r="C17" s="89"/>
      <c r="D17" s="89"/>
      <c r="E17" s="89"/>
      <c r="F17" s="89"/>
      <c r="G17" s="89"/>
      <c r="H17" s="89">
        <f>1592441827+428380000-H15</f>
        <v>0</v>
      </c>
      <c r="I17" s="89"/>
      <c r="J17" s="89">
        <f>B17+C17+D17+E17+F17+G17+H17+I17</f>
        <v>0</v>
      </c>
    </row>
    <row r="18" spans="1:11" ht="26.25" customHeight="1">
      <c r="A18" s="88" t="s">
        <v>47</v>
      </c>
      <c r="B18" s="89"/>
      <c r="C18" s="89"/>
      <c r="D18" s="89"/>
      <c r="E18" s="89"/>
      <c r="F18" s="89"/>
      <c r="G18" s="89"/>
      <c r="H18" s="89"/>
      <c r="I18" s="89"/>
      <c r="J18" s="89">
        <f>B18+C18+D18+E18+F18+G18+H18+I18</f>
        <v>0</v>
      </c>
    </row>
    <row r="19" spans="1:11" ht="26.25" customHeight="1">
      <c r="A19" s="88" t="s">
        <v>41</v>
      </c>
      <c r="B19" s="89"/>
      <c r="C19" s="89"/>
      <c r="D19" s="89"/>
      <c r="E19" s="89"/>
      <c r="F19" s="89"/>
      <c r="G19" s="89">
        <f>G15</f>
        <v>0</v>
      </c>
      <c r="H19" s="89"/>
      <c r="I19" s="89"/>
      <c r="J19" s="89">
        <f>B19+C19+D19+E19+F19+G19+H19+I19</f>
        <v>0</v>
      </c>
    </row>
    <row r="20" spans="1:11" ht="31.5" customHeight="1">
      <c r="A20" s="86" t="s">
        <v>51</v>
      </c>
      <c r="B20" s="87">
        <f>B15+B16+B17-B18-B19</f>
        <v>70150000000</v>
      </c>
      <c r="C20" s="87">
        <f t="shared" ref="C20:H20" si="1">C15+C16+C17-C18-C19</f>
        <v>14925000000</v>
      </c>
      <c r="D20" s="87">
        <f t="shared" si="1"/>
        <v>26313220768</v>
      </c>
      <c r="E20" s="87">
        <f t="shared" si="1"/>
        <v>3159754271</v>
      </c>
      <c r="F20" s="87">
        <f t="shared" si="1"/>
        <v>0</v>
      </c>
      <c r="G20" s="87">
        <f t="shared" si="1"/>
        <v>0</v>
      </c>
      <c r="H20" s="87">
        <f t="shared" si="1"/>
        <v>2020821827</v>
      </c>
      <c r="I20" s="87">
        <f>I15+I16+I17-I18-I19</f>
        <v>18622140098</v>
      </c>
      <c r="J20" s="87">
        <f>J15+J16+J17-J18-J19</f>
        <v>135190936964</v>
      </c>
      <c r="K20" s="122"/>
    </row>
  </sheetData>
  <mergeCells count="9">
    <mergeCell ref="H5:H6"/>
    <mergeCell ref="I5:I6"/>
    <mergeCell ref="J5:J6"/>
    <mergeCell ref="B5:B6"/>
    <mergeCell ref="C5:C6"/>
    <mergeCell ref="D5:D6"/>
    <mergeCell ref="E5:E6"/>
    <mergeCell ref="F5:F6"/>
    <mergeCell ref="G5:G6"/>
  </mergeCells>
  <phoneticPr fontId="26" type="noConversion"/>
  <pageMargins left="0.3"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4b3QN03JejpeaAj9rM1gOl/tPPs=</DigestValue>
    </Reference>
    <Reference URI="#idOfficeObject" Type="http://www.w3.org/2000/09/xmldsig#Object">
      <DigestMethod Algorithm="http://www.w3.org/2000/09/xmldsig#sha1"/>
      <DigestValue>Zj/Lqd6Y4esTLr+I6/1Fm6hnzeU=</DigestValue>
    </Reference>
  </SignedInfo>
  <SignatureValue>
    VISa6dJ93kvxKOE4CLQgGA9zQdJyZzx1pjqd2B/cXxy5PggT7WGLGYedgN/+29gsiv/Scxk+
    QaKsGriWtjccHnBFx7B9PzRxIp7WYoZYfqq+XIBVsJV9CAGNOiiMRZnetiMseQL8icVlM4zA
    sDjmumA2/Claei73bfBTwrcPGtQ=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H54tFPD1mdsegcaFpKlKz5C4Ej8=</DigestValue>
      </Reference>
      <Reference URI="/xl/drawings/drawing1.xml?ContentType=application/vnd.openxmlformats-officedocument.drawing+xml">
        <DigestMethod Algorithm="http://www.w3.org/2000/09/xmldsig#sha1"/>
        <DigestValue>VOi4rbCScDfLVDh3iUTclm8UQEE=</DigestValue>
      </Reference>
      <Reference URI="/xl/printerSettings/printerSettings1.bin?ContentType=application/vnd.openxmlformats-officedocument.spreadsheetml.printerSettings">
        <DigestMethod Algorithm="http://www.w3.org/2000/09/xmldsig#sha1"/>
        <DigestValue>InwE53hBE3+4B0GIDvMGwES98/E=</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InwE53hBE3+4B0GIDvMGwES98/E=</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74l+e9PXSsSTecAk3Z3aDgscTUA=</DigestValue>
      </Reference>
      <Reference URI="/xl/printerSettings/printerSettings6.bin?ContentType=application/vnd.openxmlformats-officedocument.spreadsheetml.printerSettings">
        <DigestMethod Algorithm="http://www.w3.org/2000/09/xmldsig#sha1"/>
        <DigestValue>74l+e9PXSsSTecAk3Z3aDgscTUA=</DigestValue>
      </Reference>
      <Reference URI="/xl/sharedStrings.xml?ContentType=application/vnd.openxmlformats-officedocument.spreadsheetml.sharedStrings+xml">
        <DigestMethod Algorithm="http://www.w3.org/2000/09/xmldsig#sha1"/>
        <DigestValue>mprnL6vLmwmFithxTJ6P8sHusFo=</DigestValue>
      </Reference>
      <Reference URI="/xl/styles.xml?ContentType=application/vnd.openxmlformats-officedocument.spreadsheetml.styles+xml">
        <DigestMethod Algorithm="http://www.w3.org/2000/09/xmldsig#sha1"/>
        <DigestValue>80G3ArhuyvaU/LC1JQ6tTGOq2LY=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SRCrH/hhj6/EYVLMH8joV2etsQk=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Je6FlnYrrEyhVD1lJMf1x9d8JSw=</DigestValue>
      </Reference>
      <Reference URI="/xl/worksheets/sheet2.xml?ContentType=application/vnd.openxmlformats-officedocument.spreadsheetml.worksheet+xml">
        <DigestMethod Algorithm="http://www.w3.org/2000/09/xmldsig#sha1"/>
        <DigestValue>UHjI5Qu/Mo/49PG0H4ffBrwjHxY=</DigestValue>
      </Reference>
      <Reference URI="/xl/worksheets/sheet3.xml?ContentType=application/vnd.openxmlformats-officedocument.spreadsheetml.worksheet+xml">
        <DigestMethod Algorithm="http://www.w3.org/2000/09/xmldsig#sha1"/>
        <DigestValue>rXGgxnG07D1vI9oFrrcFkzNx34k=</DigestValue>
      </Reference>
      <Reference URI="/xl/worksheets/sheet4.xml?ContentType=application/vnd.openxmlformats-officedocument.spreadsheetml.worksheet+xml">
        <DigestMethod Algorithm="http://www.w3.org/2000/09/xmldsig#sha1"/>
        <DigestValue>br37DgUmlcMOyOuXlRId9lOZuIw=</DigestValue>
      </Reference>
      <Reference URI="/xl/worksheets/sheet5.xml?ContentType=application/vnd.openxmlformats-officedocument.spreadsheetml.worksheet+xml">
        <DigestMethod Algorithm="http://www.w3.org/2000/09/xmldsig#sha1"/>
        <DigestValue>jGq9oJTWuZn98VgACKSOh5zvroU=</DigestValue>
      </Reference>
      <Reference URI="/xl/worksheets/sheet6.xml?ContentType=application/vnd.openxmlformats-officedocument.spreadsheetml.worksheet+xml">
        <DigestMethod Algorithm="http://www.w3.org/2000/09/xmldsig#sha1"/>
        <DigestValue>wiDOc+sVo1+mk5CHjmjFZvCN+9c=</DigestValue>
      </Reference>
    </Manifest>
    <SignatureProperties>
      <SignatureProperty Id="idSignatureTime" Target="#idPackageSignature">
        <mdssi:SignatureTime>
          <mdssi:Format>YYYY-MM-DDThh:mm:ssTZD</mdssi:Format>
          <mdssi:Value>2015-04-20T10:33:33Z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Bao cao TC Q1.2015</SignatureComments>
          <WindowsVersion>5.1</WindowsVersion>
          <OfficeVersion>12.0</OfficeVersion>
          <ApplicationVersion>12.0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CDKT</vt:lpstr>
      <vt:lpstr>KQKD</vt:lpstr>
      <vt:lpstr>Luu chuyen TT</vt:lpstr>
      <vt:lpstr>Thuyet minh</vt:lpstr>
      <vt:lpstr>Tai san</vt:lpstr>
      <vt:lpstr>Von</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Nguyen Thi Que</cp:lastModifiedBy>
  <cp:lastPrinted>2015-04-20T02:55:49Z</cp:lastPrinted>
  <dcterms:created xsi:type="dcterms:W3CDTF">2002-02-01T09:12:30Z</dcterms:created>
  <dcterms:modified xsi:type="dcterms:W3CDTF">2015-04-20T02:58:58Z</dcterms:modified>
</cp:coreProperties>
</file>