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8b8bba1538aa410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tabRatio="599" activeTab="7"/>
  </bookViews>
  <sheets>
    <sheet name="BCĐKT-200" sheetId="71" r:id="rId1"/>
    <sheet name="KQKDquý-gửi sở" sheetId="12" r:id="rId2"/>
    <sheet name="LCTT gui so (TT)" sheetId="9" r:id="rId3"/>
    <sheet name="TM1" sheetId="1" r:id="rId4"/>
    <sheet name="TM2-TCSD" sheetId="2" r:id="rId5"/>
    <sheet name="TM3" sheetId="3" r:id="rId6"/>
    <sheet name="TM4-Von" sheetId="4" r:id="rId7"/>
    <sheet name="TM5-het" sheetId="5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0">'BCĐKT-200'!$A$1:$F$167</definedName>
    <definedName name="_xlnm.Print_Area" localSheetId="1">'KQKDquý-gửi sở'!$A$1:$J$46</definedName>
    <definedName name="_xlnm.Print_Area" localSheetId="3">'TM1'!$A$1:$K$162</definedName>
    <definedName name="_xlnm.Print_Area" localSheetId="5">'TM3'!$A$1:$H$94</definedName>
    <definedName name="_xlnm.Print_Area" localSheetId="7">'TM5-het'!$A$1:$K$234</definedName>
    <definedName name="_xlnm.Print_Titles" localSheetId="0">'BCĐKT-200'!$1:$8</definedName>
    <definedName name="_xlnm.Print_Titles" localSheetId="3">'TM1'!$1:$7</definedName>
    <definedName name="_xlnm.Print_Titles" localSheetId="5">'TM3'!$1:$5</definedName>
    <definedName name="_xlnm.Print_Titles" localSheetId="7">'TM5-het'!$1:$7</definedName>
  </definedNames>
  <calcPr calcId="124519"/>
</workbook>
</file>

<file path=xl/calcChain.xml><?xml version="1.0" encoding="utf-8"?>
<calcChain xmlns="http://schemas.openxmlformats.org/spreadsheetml/2006/main">
  <c r="H34" i="12"/>
  <c r="K20" i="4"/>
  <c r="D8" i="12"/>
  <c r="D9"/>
  <c r="D13" s="1"/>
  <c r="D15" s="1"/>
  <c r="D22" s="1"/>
  <c r="D14"/>
  <c r="D17"/>
  <c r="D18"/>
  <c r="D25"/>
  <c r="D109" i="71"/>
  <c r="J13" i="5"/>
  <c r="J14" s="1"/>
  <c r="A16" i="3"/>
  <c r="A24"/>
  <c r="A31" s="1"/>
  <c r="A40" s="1"/>
  <c r="A53" s="1"/>
  <c r="A61" s="1"/>
  <c r="A84" s="1"/>
  <c r="D2"/>
  <c r="G2" i="4" s="1"/>
  <c r="C8" i="12"/>
  <c r="C9" s="1"/>
  <c r="C13" s="1"/>
  <c r="C14" s="1"/>
  <c r="C17" s="1"/>
  <c r="C18" s="1"/>
  <c r="C24" s="1"/>
  <c r="C25" s="1"/>
  <c r="C28" s="1"/>
  <c r="C29" s="1"/>
  <c r="C31" s="1"/>
  <c r="C34" s="1"/>
  <c r="J87" i="5"/>
  <c r="G87"/>
  <c r="G64"/>
  <c r="A2" i="12"/>
  <c r="A2" i="9" s="1"/>
  <c r="A2" i="1" s="1"/>
  <c r="A2" i="2" s="1"/>
  <c r="A2" i="3" s="1"/>
  <c r="A2" i="4" s="1"/>
  <c r="A2" i="5" s="1"/>
  <c r="F2"/>
  <c r="G78" i="3"/>
  <c r="G75"/>
  <c r="G80"/>
  <c r="G65"/>
  <c r="G68"/>
  <c r="G70" s="1"/>
  <c r="G82" s="1"/>
  <c r="F128" i="1"/>
  <c r="F126"/>
  <c r="F132" s="1"/>
  <c r="M132" s="1"/>
  <c r="J132"/>
  <c r="F24" i="71"/>
  <c r="N132" i="1" s="1"/>
  <c r="F130"/>
  <c r="D24" i="71"/>
  <c r="K22" i="2"/>
  <c r="A1" i="12"/>
  <c r="A1" i="9"/>
  <c r="A1" i="1" s="1"/>
  <c r="A1" i="2" s="1"/>
  <c r="A1" i="3" s="1"/>
  <c r="A1" i="4" s="1"/>
  <c r="A1" i="5" s="1"/>
  <c r="F37" i="12"/>
  <c r="G228" i="5" s="1"/>
  <c r="G104"/>
  <c r="G109" s="1"/>
  <c r="G110" s="1"/>
  <c r="G112" s="1"/>
  <c r="J110"/>
  <c r="J112" s="1"/>
  <c r="G53"/>
  <c r="G35"/>
  <c r="G40" s="1"/>
  <c r="D29" i="12"/>
  <c r="J35" i="5"/>
  <c r="J40" s="1"/>
  <c r="F13" i="12"/>
  <c r="J101" i="5"/>
  <c r="J102" s="1"/>
  <c r="J103" s="1"/>
  <c r="J104" s="1"/>
  <c r="G79"/>
  <c r="J74"/>
  <c r="J79" s="1"/>
  <c r="J68"/>
  <c r="G57"/>
  <c r="G60" s="1"/>
  <c r="J60"/>
  <c r="J53"/>
  <c r="J23"/>
  <c r="J30" s="1"/>
  <c r="G22"/>
  <c r="G21"/>
  <c r="J24"/>
  <c r="G13"/>
  <c r="G14" s="1"/>
  <c r="J11"/>
  <c r="G11"/>
  <c r="M21" i="4"/>
  <c r="M20"/>
  <c r="K17"/>
  <c r="K19"/>
  <c r="K22" s="1"/>
  <c r="G17"/>
  <c r="G19" s="1"/>
  <c r="G22" s="1"/>
  <c r="E22"/>
  <c r="M15"/>
  <c r="E17"/>
  <c r="E18"/>
  <c r="M14"/>
  <c r="I16"/>
  <c r="I17" s="1"/>
  <c r="I19" s="1"/>
  <c r="C17"/>
  <c r="C19"/>
  <c r="G88" i="3"/>
  <c r="D88"/>
  <c r="G92"/>
  <c r="D92"/>
  <c r="D65"/>
  <c r="D68"/>
  <c r="D70" s="1"/>
  <c r="D75"/>
  <c r="D78"/>
  <c r="D80" s="1"/>
  <c r="D56"/>
  <c r="D59" s="1"/>
  <c r="G56"/>
  <c r="G59" s="1"/>
  <c r="D21" i="12"/>
  <c r="H21" s="1"/>
  <c r="D24"/>
  <c r="D26" s="1"/>
  <c r="D152" i="71"/>
  <c r="D140"/>
  <c r="D139"/>
  <c r="D148"/>
  <c r="D154"/>
  <c r="D156"/>
  <c r="D157"/>
  <c r="D155" s="1"/>
  <c r="D99"/>
  <c r="D100"/>
  <c r="D101"/>
  <c r="D98" s="1"/>
  <c r="D97" s="1"/>
  <c r="D102"/>
  <c r="D103"/>
  <c r="D107"/>
  <c r="D108"/>
  <c r="D110"/>
  <c r="D114"/>
  <c r="D115"/>
  <c r="D119"/>
  <c r="D120"/>
  <c r="D113"/>
  <c r="G50" i="3"/>
  <c r="D50"/>
  <c r="G35"/>
  <c r="G34" s="1"/>
  <c r="G38" s="1"/>
  <c r="D35"/>
  <c r="D34"/>
  <c r="D38" s="1"/>
  <c r="G28"/>
  <c r="G29" s="1"/>
  <c r="D28"/>
  <c r="D29" s="1"/>
  <c r="G22"/>
  <c r="D22"/>
  <c r="G19"/>
  <c r="D19"/>
  <c r="D17"/>
  <c r="G12"/>
  <c r="G14"/>
  <c r="D12"/>
  <c r="D14"/>
  <c r="G42" i="2"/>
  <c r="G47"/>
  <c r="G50" s="1"/>
  <c r="E42"/>
  <c r="E50" s="1"/>
  <c r="G49"/>
  <c r="K45"/>
  <c r="K44"/>
  <c r="K47" s="1"/>
  <c r="K39"/>
  <c r="K42" s="1"/>
  <c r="K12"/>
  <c r="K19" s="1"/>
  <c r="K30" s="1"/>
  <c r="K13"/>
  <c r="K17"/>
  <c r="K21"/>
  <c r="K27"/>
  <c r="J27"/>
  <c r="J30"/>
  <c r="H19"/>
  <c r="H27"/>
  <c r="H30" s="1"/>
  <c r="G19"/>
  <c r="G27"/>
  <c r="G30"/>
  <c r="E19"/>
  <c r="E27"/>
  <c r="E30" s="1"/>
  <c r="C19"/>
  <c r="C27"/>
  <c r="C30"/>
  <c r="J29"/>
  <c r="H29"/>
  <c r="G29"/>
  <c r="E29"/>
  <c r="C29"/>
  <c r="K18"/>
  <c r="K16"/>
  <c r="K15"/>
  <c r="K14"/>
  <c r="J137" i="1"/>
  <c r="J138"/>
  <c r="J141" s="1"/>
  <c r="F137"/>
  <c r="F138"/>
  <c r="F141"/>
  <c r="F157"/>
  <c r="J159"/>
  <c r="J157"/>
  <c r="J161"/>
  <c r="F158"/>
  <c r="F159"/>
  <c r="F161" s="1"/>
  <c r="J121"/>
  <c r="F119"/>
  <c r="F121"/>
  <c r="J111"/>
  <c r="J110"/>
  <c r="J112"/>
  <c r="F112"/>
  <c r="F111"/>
  <c r="F113"/>
  <c r="F110"/>
  <c r="F19" i="71"/>
  <c r="F18" s="1"/>
  <c r="F107"/>
  <c r="F100"/>
  <c r="F38"/>
  <c r="F37" s="1"/>
  <c r="F20"/>
  <c r="F12"/>
  <c r="F13"/>
  <c r="F11"/>
  <c r="F17"/>
  <c r="F14" s="1"/>
  <c r="F28"/>
  <c r="F27" s="1"/>
  <c r="F31"/>
  <c r="F30" s="1"/>
  <c r="F33"/>
  <c r="F35"/>
  <c r="F44"/>
  <c r="F50"/>
  <c r="F51"/>
  <c r="F49"/>
  <c r="F56"/>
  <c r="F57"/>
  <c r="F55" s="1"/>
  <c r="F48" s="1"/>
  <c r="F52"/>
  <c r="F63"/>
  <c r="F61"/>
  <c r="F65"/>
  <c r="F69"/>
  <c r="F64" s="1"/>
  <c r="F74"/>
  <c r="F70" s="1"/>
  <c r="F16" i="9"/>
  <c r="F37" s="1"/>
  <c r="F40" s="1"/>
  <c r="F26"/>
  <c r="F35"/>
  <c r="D9"/>
  <c r="D10"/>
  <c r="D11"/>
  <c r="D16" s="1"/>
  <c r="D37" s="1"/>
  <c r="D40" s="1"/>
  <c r="D12"/>
  <c r="D13"/>
  <c r="D14"/>
  <c r="D15"/>
  <c r="D19"/>
  <c r="D21"/>
  <c r="D25"/>
  <c r="D26" s="1"/>
  <c r="D31"/>
  <c r="D32"/>
  <c r="D35" s="1"/>
  <c r="D38"/>
  <c r="D12" i="71"/>
  <c r="D13"/>
  <c r="D11" s="1"/>
  <c r="D74"/>
  <c r="D70" s="1"/>
  <c r="D69"/>
  <c r="D64"/>
  <c r="D65"/>
  <c r="D63"/>
  <c r="D57"/>
  <c r="D56"/>
  <c r="D55" s="1"/>
  <c r="D51"/>
  <c r="D50"/>
  <c r="D49" s="1"/>
  <c r="D48" s="1"/>
  <c r="D44"/>
  <c r="D38"/>
  <c r="D35"/>
  <c r="D31"/>
  <c r="D28"/>
  <c r="D27" s="1"/>
  <c r="D20"/>
  <c r="D18"/>
  <c r="D19"/>
  <c r="D17"/>
  <c r="F154"/>
  <c r="F140"/>
  <c r="F139" s="1"/>
  <c r="F148"/>
  <c r="F155"/>
  <c r="F115"/>
  <c r="F113" s="1"/>
  <c r="F119"/>
  <c r="F120"/>
  <c r="F99"/>
  <c r="F98" s="1"/>
  <c r="F97" s="1"/>
  <c r="F101"/>
  <c r="F102"/>
  <c r="F103"/>
  <c r="F108"/>
  <c r="F109"/>
  <c r="F110"/>
  <c r="D14"/>
  <c r="D33"/>
  <c r="D30" s="1"/>
  <c r="D61"/>
  <c r="D37"/>
  <c r="D36" s="1"/>
  <c r="D52"/>
  <c r="J113" i="1"/>
  <c r="H29" i="12"/>
  <c r="H25"/>
  <c r="H24"/>
  <c r="H26" s="1"/>
  <c r="D19"/>
  <c r="H19" s="1"/>
  <c r="H18"/>
  <c r="H17"/>
  <c r="H14"/>
  <c r="H9"/>
  <c r="H8"/>
  <c r="H13" s="1"/>
  <c r="H15" s="1"/>
  <c r="D20"/>
  <c r="J29"/>
  <c r="F15"/>
  <c r="F22"/>
  <c r="F28" s="1"/>
  <c r="F31" s="1"/>
  <c r="F34" s="1"/>
  <c r="J34" s="1"/>
  <c r="F26"/>
  <c r="J8"/>
  <c r="J13" s="1"/>
  <c r="J15" s="1"/>
  <c r="J22" s="1"/>
  <c r="J28" s="1"/>
  <c r="J31" s="1"/>
  <c r="J14"/>
  <c r="J17"/>
  <c r="J18"/>
  <c r="J21"/>
  <c r="J24"/>
  <c r="J25"/>
  <c r="J26"/>
  <c r="J19"/>
  <c r="F19"/>
  <c r="B42" i="9"/>
  <c r="D50"/>
  <c r="A50"/>
  <c r="C22" i="4"/>
  <c r="F153" i="71"/>
  <c r="F151" s="1"/>
  <c r="E49" i="2"/>
  <c r="K49" s="1"/>
  <c r="I22" i="4" l="1"/>
  <c r="M19"/>
  <c r="M22" s="1"/>
  <c r="F138" i="71"/>
  <c r="F137" s="1"/>
  <c r="H22" i="12"/>
  <c r="H28" s="1"/>
  <c r="H31" s="1"/>
  <c r="F10" i="71"/>
  <c r="F36"/>
  <c r="K50" i="2"/>
  <c r="D82" i="3"/>
  <c r="D28" i="12"/>
  <c r="D31" s="1"/>
  <c r="F158" i="71"/>
  <c r="D10"/>
  <c r="D75" s="1"/>
  <c r="K29" i="2"/>
  <c r="M16" i="4"/>
  <c r="M17" s="1"/>
  <c r="G30" i="5"/>
  <c r="G68"/>
  <c r="D153" i="71" l="1"/>
  <c r="D151" s="1"/>
  <c r="D138" s="1"/>
  <c r="D137" s="1"/>
  <c r="D158" s="1"/>
  <c r="D34" i="12"/>
  <c r="F75" i="71"/>
</calcChain>
</file>

<file path=xl/comments1.xml><?xml version="1.0" encoding="utf-8"?>
<comments xmlns="http://schemas.openxmlformats.org/spreadsheetml/2006/main">
  <authors>
    <author>User</author>
  </authors>
  <commentList>
    <comment ref="F19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131 CUNG DOI TUONG CUA KIEM TOAN</t>
        </r>
      </text>
    </comment>
    <comment ref="F24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1388-3388 CUNG DOI TUONG DO KIEM TOAN</t>
        </r>
      </text>
    </comment>
    <comment ref="F100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131 CUNG DOI TUONG THEO KIEM TOAN</t>
        </r>
      </text>
    </comment>
    <comment ref="F107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UOC LUONG 1388-3388 THEWO KIEM TOAN</t>
        </r>
      </text>
    </comment>
  </commentList>
</comments>
</file>

<file path=xl/sharedStrings.xml><?xml version="1.0" encoding="utf-8"?>
<sst xmlns="http://schemas.openxmlformats.org/spreadsheetml/2006/main" count="880" uniqueCount="604">
  <si>
    <t>(i) QuyÒn sö dông 200 m2 ®Êt t¹i Th«n Thanh Ly, X· B×nh Nguyªn, HuyÖn Th¨ng B×nh, TØnh Qu¶ng Nam. C«ng ty sö dông ®Ó lµm nhµ kho, nhµ ë cho c«ng nh©n.</t>
  </si>
  <si>
    <t>(ii)QuyÒn sö dông 760 m2 ®Êt t¹i th«n Thanh Ly, X· B×nh Nguyªn, HuyÖn Th¨ng B×nh, TØnh Qu¶ng Nam, cã thêi h¹n ®Õn th¸ng 03 n¨m 2047. C«ng ty sö dông ®Ó lµm nhµ kho, nhµ ë cho c«ng nh©n.</t>
  </si>
  <si>
    <t xml:space="preserve">TiÒn göi cã kú h¹n trªn 1 n¨m </t>
  </si>
  <si>
    <t>Chi phÝ ph¶i tr¶ dù ¸n khu ®« thÞ §iÖn Nam- §iÖn Ngäc</t>
  </si>
  <si>
    <t xml:space="preserve"> - ChuyÓn quü dù phßng tµi chÝnh sang quü ®Çu t­ ph¸t triÓn</t>
  </si>
  <si>
    <t>Ph¶i tr¶ khèi l­îng thi c«ng cho c¸c §éi, H¹t ng¾n h¹n</t>
  </si>
  <si>
    <t>Ph¶i tr¶ dµi h¹n kh¸c</t>
  </si>
  <si>
    <t>NhËn ký quü, ký c­îc dµi h¹n</t>
  </si>
  <si>
    <t>Ph¶i tr¶ khèi l­îng thi c«ng cho c¸c §éi, H¹t dµi h¹n</t>
  </si>
  <si>
    <t>(PhÇn gi÷ thÈm tra c¸c §éi, H¹t nh÷ng c«ng tr×nh ch­a phª duyÖt quyÕt to¸n)</t>
  </si>
  <si>
    <t>Tæng céng (a)+(b)</t>
  </si>
  <si>
    <t>Dù phßng ph¶i tr¶ ng¾n h¹n</t>
  </si>
  <si>
    <t>Dù phßng b¶o hµnh c¸c c«ng tr×nh x©y dùng</t>
  </si>
  <si>
    <t>Nguån vèn ®Çu t­ XDCB</t>
  </si>
  <si>
    <t>Quü dù phßng tµi chÝnh</t>
  </si>
  <si>
    <t xml:space="preserve"> - TrÝch quü khen th­ëng phóc lîi, 
th­ëng ban qu¶n lý, ban ®iÒu hµnh</t>
  </si>
  <si>
    <t>C«ng ty thùc hiÖn ph©n phèi lîi nhuËn n¨m 2014 theo nghÞ quyÕt §¹i héi ®ång cæ ®«ng th­êng niªn</t>
  </si>
  <si>
    <t>n¨m 2015</t>
  </si>
  <si>
    <t>Doanh thu SX ®¸</t>
  </si>
  <si>
    <t>Doanh thu chuyÓn nh­îng bÊt ®éng s¶n</t>
  </si>
  <si>
    <t>Gi¸ vèn SX ®¸</t>
  </si>
  <si>
    <t>Gi¸ vèn chuyÓn nh­îng bÊt ®éng s¶n</t>
  </si>
  <si>
    <t>Thu nhËp tõ cho thuª xe m¸y, mÆt b»ng, kh¸c</t>
  </si>
  <si>
    <t>Chi phÝ cho thuª xe m¸y thi c«ng</t>
  </si>
  <si>
    <t>Chi phÝ hç trî x©y dùng c¬ së h¹ tÇng</t>
  </si>
  <si>
    <t xml:space="preserve">ThuÕ thu nhËp doanh nghiÖp </t>
  </si>
  <si>
    <t>C«ng ty ¸p dông ChÕ ®é kÕ to¸n ¸p dông: C«ng ty ¸p dông ChÕ ®é kÕ to¸n ViÖt Nam ban hµnh kÌm theo th«ng t­ 200/2014/TT/BTC do bé tµi chÝnh ban hµnh ngµy 22/12/2014 vµ hÖ thèng ChuÈn mùc kÕ to¸n ViÖt Nam do Bé Tµi chÝnh ban hµnh.</t>
  </si>
  <si>
    <t>H×nh thøc kÕ to¸n :Chøng tõ ghi sæ</t>
  </si>
  <si>
    <t>C¸c kho¶n ®Çu t­ vµo c«ng ty con, c«ng ty liªn kÕt, c«ng ty liªn doanh vµ c¸c kho¶n ®Çu t­ tµi chÝnh kh¸c ®­îc ghi nhËn theo gi¸ gèc. ViÖc trÝch lËp dù phßng thùc hiÖn theo Th«ng t­ sè 228/2009/TT-BTC ngµy 07/12/2009 cña Bé Tµi chÝnh vµ söa ®æi, bæ sung theo Th«ng t­ sè 89/2013/TT-BTC ngµy 28/06/2013 cña Bé Tµi chÝnh.</t>
  </si>
  <si>
    <t>05 - 25 n¨m</t>
  </si>
  <si>
    <t>4 - 8 n¨m</t>
  </si>
  <si>
    <t>5 - 8 n¨m</t>
  </si>
  <si>
    <t>4.5- Tµi s¶n cè ®Þnh h÷u h×nh:</t>
  </si>
  <si>
    <t>4.6-Tài sản cố định vô hình</t>
  </si>
  <si>
    <t>QuyÒn sö dông ®Êt</t>
  </si>
  <si>
    <t>TSC§ v« h×nh lµ quyÒn sö dông ®Êt bao gåm:</t>
  </si>
  <si>
    <t>+ QuyÒn sö dông ®Êt ®­îc nhµ n­íc giao cã thu tiÒn sö dông ®Êt hoÆc nhËn chuyÓn nh­îng quyÒn sö dông ®Êt hîp ph¸p (bao gåm quyÒn sö dông ®Êt cã thêi h¹n, quyÒn sö dông ®Êt kh«ng thêi h¹n).</t>
  </si>
  <si>
    <t>Nguyªn gi¸ TSC§ lµ quyÒn sö dông ®Êt ®­îc x¸c ®Þnh lµ toµn bé kho¶n tiÒn chi ra ®Ó cã quyÒn sö dông ®Êt hîp ph¸p céng c¸c chi phÝ cho ®Òn bï gi¶i phãng mÆt b»ng, san lÊp mÆt b»ng, lÖ phÝ tr­íc b¹ (kh«ng bao gåm c¸c chi phÝ chi ra ®Ó x©y dùng c¸c c«ng tr×nh trªn ®Êt); hoÆc lµ gi¸ trÞ quyÒn sö dông ®Êt nhËn gãp vèn.</t>
  </si>
  <si>
    <t>QuyÒn sö dông ®Êt kh«ng cã thêi h¹n th× kh«ng thùc hiÖn khÊu hao</t>
  </si>
  <si>
    <t>+ QuyÒn sö dông ®Êt thuª tr­íc ngµy cã hiÖu lùc cña LuËt §Êt ®ai n¨m 2003 mµ ®· tr¶ tiÒn thuª ®Êt cho c¶ thêi gian thuª hoÆc ®· tr¶ tr­íc tiÒn thuª ®Êt cho nhiÒu n¨m mµ thêi h¹n thuª ®Êt ®· ®­îc tr¶ tiÒn cßn l¹i Ýt nhÊt lµ 05 n¨m vµ ®­îc c¬ quan cã thÈm quyÒn cÊp giÊy chøng nhËn quyÒn sö dông ®Êt</t>
  </si>
  <si>
    <t xml:space="preserve"> - Sè liÖu so s¸nh trªn b¸o c¸o kÕt qu¶ kinh doanh vµ l­u chuyÓn tiÒn tÖ kÕt thóc ngµy 31/03/2015 lµ sè liÖu trªn B¸o c¸o tµi chÝnh cho kú kÕ to¸n kÕt thóc ngµy 31/03/2014</t>
  </si>
  <si>
    <t xml:space="preserve"> - Sè liÖu so s¸nh trªn b¶ng c©n ®èi kÕ to¸n kÕt thóc ngµy 31/03/2015 lµ sè liÖu trªn B¸o c¸o tµi chÝnh kÕt thóc ngµy 31/12/2014.</t>
  </si>
  <si>
    <t>Chi phÝ ph¶i tr¶ ng¾n h¹n:</t>
  </si>
  <si>
    <t>Ph¶i tr¶ ng¾n h¹n kh¸c</t>
  </si>
  <si>
    <t>ThuÕ thu nhËp hiÖn hµnh lµ kho¶n thuÕ ®­îc tÝnh dùa trªn thu nhËp chÞu thuÕ trong kú víi thuÕ suÊt cã hiÖu lùc t¹i ngµy kÕ thóc kú kÕ to¸n. Thu nhËp chÞu thuÕ chªnh lÖch so víi lîi nhuËn kÕ to¸n lµ do ®iÒu chØnh c¸c kho¶n chªnh lÖch t¹m thêi gi÷a thuÕ vµ kÕ to¸n còng nh­ ®iÒu chØnh c¸c kho¶n thu nhËp vµ chi phÝ kh«ng ph¶i chÞu thuÕ hay kh«ng ®­îc khÊu trõ.</t>
  </si>
  <si>
    <t>25</t>
  </si>
  <si>
    <t xml:space="preserve">6. TiÒn thu håi ®Çu t­ vèn gãp vµo ®¬n vÞ kh¸c </t>
  </si>
  <si>
    <t>26</t>
  </si>
  <si>
    <t xml:space="preserve">7. TiÒn thu l·i cho vay, cæ tøc vµ lîi nhuËn ®­îc chia </t>
  </si>
  <si>
    <t>27</t>
  </si>
  <si>
    <t>1. Sè d­ 01/01/2014</t>
  </si>
  <si>
    <t>2. Sè d­ 31/12/2014</t>
  </si>
  <si>
    <t>3. Sè d­ t¹i 01/01/2015</t>
  </si>
  <si>
    <t>Quý 1 n¨m 2014</t>
  </si>
  <si>
    <r>
      <t xml:space="preserve">Qu¶n lý rñi ro thÞ tr­êng: </t>
    </r>
    <r>
      <rPr>
        <sz val="12"/>
        <color indexed="14"/>
        <rFont val=".VnTime"/>
        <family val="2"/>
      </rPr>
      <t>Ho¹t ®éng kinh doanh cña C«ng ty sÏ chñ yÕu chÞu rñi ro khi cã sù biÕn ®éng lín vÒ tû gi¸, l·i suÊt vµ gi¸.</t>
    </r>
  </si>
  <si>
    <t>Kh«ng cã sù kiÖn quan träng nµo kh¸c x¶y ra sau ngµy kÕt thóc kú kÕ to¸n yªu cÇu ph¶i ®iÒu chØnh hoÆc c«ng bè trong c¸c B¸o c¸o tµi chÝnh.</t>
  </si>
  <si>
    <t>Sè liÖu so s¸nh</t>
  </si>
  <si>
    <t>Ng­êi lËp biÓu                                   KÕ to¸n tr­ëng</t>
  </si>
  <si>
    <t xml:space="preserve">Tæng gi¸m ®èc </t>
  </si>
  <si>
    <t xml:space="preserve">6. Doanh thu ho¹t ®éng tµi chÝnh </t>
  </si>
  <si>
    <t xml:space="preserve">7. Chi phÝ tµi chÝnh </t>
  </si>
  <si>
    <t xml:space="preserve">Trong ®ã: L·i vay ph¶i tr¶ </t>
  </si>
  <si>
    <t>8. Chi phÝ b¸n hµng</t>
  </si>
  <si>
    <t xml:space="preserve">9. Chi phÝ qu¶n lý doanh nghiÖp </t>
  </si>
  <si>
    <t>Quý 1 n¨m 2015</t>
  </si>
  <si>
    <t>2. Dù phßng gi¶m gi¸ chøng kho¸n kinh doanh</t>
  </si>
  <si>
    <t>3. §Çu t­ n¾m gi÷ ®Õn ngµy ®¸o h¹n</t>
  </si>
  <si>
    <t>1. Ph¶i thu ng¾n h¹n cña kh¸ch hµng</t>
  </si>
  <si>
    <t>5. Ph¶i thu vÒ cho vay ng¾n h¹n</t>
  </si>
  <si>
    <t>4. Giao dÞch mua b¸n l¹i tr¸i phiÕu ChÝnh phñ</t>
  </si>
  <si>
    <t xml:space="preserve">5. Tµi s¶n ng¾n h¹n kh¸c </t>
  </si>
  <si>
    <t>IV. Tµi s¶n dë dang dµi h¹n</t>
  </si>
  <si>
    <t>1. Chi phÝ s¶n xuÊt, kinh doanh dë dang dµi h¹n</t>
  </si>
  <si>
    <t>2. Chi phÝ x©y dùng c¬ b¶n dë dang</t>
  </si>
  <si>
    <t xml:space="preserve">V. C¸c kho¶n ®Çu t­ tµi chÝnh dµi h¹n </t>
  </si>
  <si>
    <t>4. Dù phßng ®Çu t­ tµi chÝnh dµi h¹n</t>
  </si>
  <si>
    <t>5. §Çu t­ n¾m gi÷ ®Õn ngµy ®¸o h¹n</t>
  </si>
  <si>
    <t xml:space="preserve">VI. Tµi s¶n dµi h¹n kh¸c </t>
  </si>
  <si>
    <t>11. Dù phßng ph¶i tr¶ ng¾n h¹n</t>
  </si>
  <si>
    <t xml:space="preserve">12. Quü khen th­ëng, phóc lîi </t>
  </si>
  <si>
    <t>13. Quü b×nh æn gi¸</t>
  </si>
  <si>
    <t>14. Giao dÞch mua b¸n l¹i tr¸i phiÕu ChÝnh Phñ</t>
  </si>
  <si>
    <t>1. Ph¶i tr¶ ng­êi b¸n dµi h¹n</t>
  </si>
  <si>
    <t>(Ban hµnh theo Th«ng t­ sè 200/2014/TT-BTC ngµy 22/12/2014 cña Bé tµi chÝnh)</t>
  </si>
  <si>
    <t>MÉu sè B 01-DN</t>
  </si>
  <si>
    <t>II. §Çu t­ tµi chÝnh ng¾n h¹n</t>
  </si>
  <si>
    <t>III. C¸c kho¶n ph¶i thu ng¾n h¹n</t>
  </si>
  <si>
    <t>2. Tr¶ tr­íc cho ng­êi b¸n ng¾n h¹n</t>
  </si>
  <si>
    <t>6. Ph¶i thu ng¾n h¹n kh¸c</t>
  </si>
  <si>
    <t>7. Dù phßng ph¶i thu ng¾n h¹n khã ®ßi</t>
  </si>
  <si>
    <t>8. Tµi s¶n thiÕu chê xö lý</t>
  </si>
  <si>
    <t xml:space="preserve">3. ThuÕ vµ c¸c kho¶n ph¶i thu nhµ n­íc </t>
  </si>
  <si>
    <t>2. Tr¶ tr­íc cho ng­êi b¸n dµi h¹n</t>
  </si>
  <si>
    <t>3. Vèn kinh doanh ë ®¬n vÞ trùc thuéc</t>
  </si>
  <si>
    <t>4. Ph¶i thu néi bé dµi h¹n</t>
  </si>
  <si>
    <t>5. Ph¶i thu vÒ cho vay dµi h¹n</t>
  </si>
  <si>
    <t>6. Ph¶i thu dµi h¹n kh¸c</t>
  </si>
  <si>
    <t>7. Dù phßng ph¶i thu dµi h¹n khã ®ßi</t>
  </si>
  <si>
    <t>2. §Çu t­ vµo c«ng ty liªn doanh, liªn kÕt</t>
  </si>
  <si>
    <t>3. §Çu t­ gãp vèn vµo ®¬n vÞ kh¸c</t>
  </si>
  <si>
    <t xml:space="preserve">4. Tµi s¶n dµi h¹n kh¸c </t>
  </si>
  <si>
    <t>3. ThiÕt bÞ, vËt t­, phô tïng thay thÕ dµi h¹n</t>
  </si>
  <si>
    <t>Tæng céng tµi s¶n (270=100+200)</t>
  </si>
  <si>
    <t xml:space="preserve">C.Nî ph¶i tr¶ </t>
  </si>
  <si>
    <t xml:space="preserve">1. Ph¶i tr¶ cho ng­êi b¸n ng¾n h¹n </t>
  </si>
  <si>
    <t>2. Ng­êi mua tr¶ tiÒn tr­íc ng¾n h¹n</t>
  </si>
  <si>
    <t xml:space="preserve">3. ThuÕ vµ  c¸c kho¶n ph¶i nép nhµ n­íc </t>
  </si>
  <si>
    <t>4. Ph¶i tr¶ ng­êi lao ®éng</t>
  </si>
  <si>
    <t>5. Chi phÝ ph¶i tr¶ ng¾n h¹n</t>
  </si>
  <si>
    <t>6. Ph¶i tr¶ néi bé ng¾n h¹n</t>
  </si>
  <si>
    <t xml:space="preserve">7. Ph¶i tr¶ theo tiÕn ®é KH hîp ®ång XD </t>
  </si>
  <si>
    <t>8. Doanh thu ch­a thùc hiÖn ng¾n h¹n</t>
  </si>
  <si>
    <t>9. Ph¶i tr¶ ng¾n h¹n kh¸c</t>
  </si>
  <si>
    <t>10. Vay vµ nî thuª tµi chÝnh ng¾n h¹n</t>
  </si>
  <si>
    <t>2. Ng­êi mua tr¶ tiÒn tr­íc dµi h¹n</t>
  </si>
  <si>
    <t>3. Chi phÝ ph¶i tr¶ dµi h¹n</t>
  </si>
  <si>
    <t>4. Ph¶i tr¶ néi bé vÒ vèn kinh doanh</t>
  </si>
  <si>
    <t>5. Ph¶i tr¶ néi bé dµi h¹n</t>
  </si>
  <si>
    <t>6. Doanh thu ch­a thùc hiÖn dµi h¹n</t>
  </si>
  <si>
    <t>7. Ph¶i tr¶ dµi h¹n kh¸c</t>
  </si>
  <si>
    <t>8. Vay vµ nî thuª tµi chÝnh dµi h¹n</t>
  </si>
  <si>
    <t>9. Tr¸i phiÕu chuyÓn ®æi</t>
  </si>
  <si>
    <t>10. Cæ phiÕu ­u ®·i</t>
  </si>
  <si>
    <t>11. ThuÕ thu nhËp ho·n l¹i ph¶i tr¶</t>
  </si>
  <si>
    <t>12. Dù phßng ph¶i tr¶ dµi h¹n</t>
  </si>
  <si>
    <t>13. Quü ph¸t triÓn khoa häc vµ c«ng nghÖ</t>
  </si>
  <si>
    <t xml:space="preserve">D. Vèn chñ së h÷u </t>
  </si>
  <si>
    <t xml:space="preserve"> - Cæ phiÕu phæ th«ng cã quyÒn biÓu quyÕt</t>
  </si>
  <si>
    <t>1. Vèn gãp cña chñ së h÷u</t>
  </si>
  <si>
    <t>411a</t>
  </si>
  <si>
    <t>411b</t>
  </si>
  <si>
    <t>Tæng céng nguån vèn (440=300+400)</t>
  </si>
  <si>
    <t>MÉu sè B 03- DN</t>
  </si>
  <si>
    <t>5. ThuÕ thu nhËp doanh nghiÖp ®· nép</t>
  </si>
  <si>
    <t xml:space="preserve">L­u chuyÓn tiÒn thuÇn tõ ho¹t ®éng ®Çu t­ </t>
  </si>
  <si>
    <t>2. TiÒn chi tr¶ l¹i vèn gãp cho c¸c chñ së h÷u , mua l¹i  cæ phiÕu cña DN ®· ph¸t hµnh</t>
  </si>
  <si>
    <t>3. TiÒn thu tõ ®i vay</t>
  </si>
  <si>
    <t>4. TiÒn tr¶ nî gèc vay</t>
  </si>
  <si>
    <t xml:space="preserve">5. TiÒn tr¶ nî gèc thuª tµi chÝnh </t>
  </si>
  <si>
    <t>MÉu sè B 02 - DN</t>
  </si>
  <si>
    <t xml:space="preserve">15. ThuÕ thu nhËp doanh nghiÖp hiÖn hµnh </t>
  </si>
  <si>
    <t>16. Chi phÝ thuÕ TNDN ho·n l¹i</t>
  </si>
  <si>
    <t>19. L·i suy gi¶m trªn cæ phiÕu</t>
  </si>
  <si>
    <t>C¸c kho¶n ph¶i tr¶ vµ chi phÝ trÝch tr­íc ®­îc ghi nhËn cho sè tiÒn ph¶i tr¶ trong t­¬ng lai liªn quan ®Õn hµng ho¸ vµ dÞch vô ®· nhËn ®­îc kh«ng phô thuéc vào viÖc c«ng ty ®· nhËn ®­îc ho¸ ®¬n cña nhµ cung cÊp hay ch­a.</t>
  </si>
  <si>
    <t>4.9-</t>
  </si>
  <si>
    <t>a.</t>
  </si>
  <si>
    <t>§Çu t­ vµo C«ng ty con:</t>
  </si>
  <si>
    <t>b.</t>
  </si>
  <si>
    <t>c.</t>
  </si>
  <si>
    <t>Cæ phiÕu</t>
  </si>
  <si>
    <t>7.</t>
  </si>
  <si>
    <t>Ban Tæng gi¸m ®èc cho r»ng C«ng ty hÇu nh­ kh«ng cã rñi ro thanh kho¶n vµ tin t­ëng r»ng C«ng ty cã thÓ t¹o ra ®ñ nguån tiÒn ®Ó ®¸p øng c¸c nghÜa vô tµi chÝnh khi ®Õn h¹n.</t>
  </si>
  <si>
    <t>I. Vèn chñ së h÷u</t>
  </si>
  <si>
    <t xml:space="preserve">3. TiÒn chi tr¶ cho ng­êi lao ®éng </t>
  </si>
  <si>
    <t>03</t>
  </si>
  <si>
    <t xml:space="preserve">4. TiÒn chi tr¶ cho l·i vay </t>
  </si>
  <si>
    <t>04</t>
  </si>
  <si>
    <t xml:space="preserve"> - Ph¶i thu  tiÒn khèi l­îng</t>
  </si>
  <si>
    <t>2. Tµi s¶n thuÕ thu nhËp hoµn l¹i</t>
  </si>
  <si>
    <t>Ký quỹ, ký c­îc</t>
  </si>
  <si>
    <t xml:space="preserve"> - Ng©n hµng NN &amp; PTNT Hoµng Mai</t>
  </si>
  <si>
    <t>§Çu t­ tµi chÝnh ng¾n h¹n</t>
  </si>
  <si>
    <t>Ph¶i thu ng¾n h¹n kh¸c</t>
  </si>
  <si>
    <t>3. 21/H§TD/2009</t>
  </si>
  <si>
    <t>§Çu t­ thiÕt bÞ n©ng cao n¨ng lùc thi c«ng</t>
  </si>
  <si>
    <t xml:space="preserve">18.1 Lîi nhuËn sau thuÕ cña Cæ d«ng thiÓu sè </t>
  </si>
  <si>
    <t xml:space="preserve">18. 2 Lîi nhuËn sau thuÕ cña C«ng ty mÑ </t>
  </si>
  <si>
    <t xml:space="preserve">M· chØ tiªu  </t>
  </si>
  <si>
    <t>Quý nµy n¨m nay</t>
  </si>
  <si>
    <t xml:space="preserve">Quý nµy n¨m tr­íc </t>
  </si>
  <si>
    <t>ThuÕ Gi¸ trÞ gia t¨ng: ¸p dông møc thuÕ suÊt 10% ®èi víi ho¹t ®éng x©y l¾p, c¸c ho¹t ®éng kh¸c ¸p dông theo quy ®Þnh hiÖn hµnh.</t>
  </si>
  <si>
    <t xml:space="preserve">ThuÕ thu nhËp doanh nghiÖp: </t>
  </si>
  <si>
    <t>¸p dông møc thuÕ suÊt ThuÕ thu nhËp doanh nghiÖp lµ 22%</t>
  </si>
  <si>
    <t>C¸c lo¹i ThuÕ kh¸c vµ lÖ phÝ nép theo quy ®Þnh hiÖn hµnh</t>
  </si>
  <si>
    <t xml:space="preserve"> </t>
  </si>
  <si>
    <t>5.</t>
  </si>
  <si>
    <t>31/12/2013</t>
  </si>
  <si>
    <t>VN§</t>
  </si>
  <si>
    <t>Lîi nhuËn thuÇn sau thuÕ trÝch lËp c¸c quü, ®­îc chia cho c¸c cæ ®«ng theo NghÞ quyÕt cña §¹i Héi cæ ®«ng th­êng niªn.</t>
  </si>
  <si>
    <t>4.11-</t>
  </si>
  <si>
    <t>Ghi nhËn doanh thu</t>
  </si>
  <si>
    <t xml:space="preserve"> *</t>
  </si>
  <si>
    <t>C«ng ty mua nguyªn vËt liÖu tõ nhµ cung cÊp trong n­íc ®Ó phôcvô ho¹t ®éng s¶n xuÊt kinh doanh, do ®ã sÏ chÞu sù rñi ro tõ viÖc thay ®æi gi¸ b¸n cña nguyªn vËt liÖu. Tuy nhiªn, chi phÝ nguyªn vËt liÖu chiÕm tû träng nhá trong tæng gi¸ thµnh s¶n phÈm nªn C«ng ty cho r»ng rñi ro vÒ gi¸ hµng ho¸ trong ho¹t ®éng s¶n xuÊt kinh doanh lµ ë møc thÊp.</t>
  </si>
  <si>
    <t>Rñi ro thanh kho¶n</t>
  </si>
  <si>
    <t>ThuÕ thu nhËp ho·n l¹i ®­îc x¸c ®Þnh cho c¸c kho¶n chªnh lÖch t¹m thêi t¹i ngµy kÕt thóc kú kÕ to¸n gi÷a c¬ së tÝnh thuÕ thu nhËp cña c¸c tµi s¶n vµ nî ph¶i tr¶ vµ gi¸ trÞ ghi sæ cña chóng cho môc ®Ých b¸o c¸o tµi chÝnh. ThuÕ thu nhËp ho·n l¹i ph¶i tr¶ ®­îc ghi nhËn cho tÊt c¶ c¸c kho¶n chªnh lÖch t¹m thêi. Tµi s¶n thuÕ thu nhËp ho·n l¹i chØ ®­îc ghi nhËn khi ch¾c ch¾n trong t­¬ng lai sÏ cã lîi nhuËn tÝnh thuÕ ®Ó sö dông nh÷ng chªnh lÖch t¹m thêi ®­îc khÊu trõ nµy. Gi¸ trÞ cña thuÕ thu nhËp ho·n l¹i ®­îc tÝnh theo thuÕ suÊt dù tÝnh sÏ ¸p dông cho n¨m tµi s¶n ®­îc thu håi hay nî ph¶i tr¶ ®­îc thanh to¸n dùa trªn c¸c møc thuÕ suÊt cã hiÖu lùc t¹i ngµy kÕt thóc niªn ®é kÕ to¸n.</t>
  </si>
  <si>
    <t>Chi phÝ thuÕ thuÕ thu nhËp doanh nghiÖp hiÖn hµnh vµ lîi nhuËn sau thuÕ</t>
  </si>
  <si>
    <t>Tæng lîi nhuËn kÕ to¸n tr­íc thuÕ</t>
  </si>
  <si>
    <t>Xö lý c«ng nî ph¶i tr¶</t>
  </si>
  <si>
    <t xml:space="preserve"> Tr¶ cæ tøc</t>
  </si>
  <si>
    <t xml:space="preserve"> - Ph¶i thu kh¸ch hµng</t>
  </si>
  <si>
    <t xml:space="preserve"> - NhËn tiÒn øng khèi l­îng</t>
  </si>
  <si>
    <t xml:space="preserve"> - Ph¶i tr¶ khèi l­îng x©y l¾p</t>
  </si>
  <si>
    <t xml:space="preserve"> - Tr¶ tr­íc ng­êi b¸n</t>
  </si>
  <si>
    <t xml:space="preserve">11. Thu nhËp kh¸c </t>
  </si>
  <si>
    <t xml:space="preserve">12. Chi phÝ kh¸c </t>
  </si>
  <si>
    <t>IV. Hµng tån kho</t>
  </si>
  <si>
    <t xml:space="preserve">II. Nî dµi h¹n </t>
  </si>
  <si>
    <t xml:space="preserve">Doanh thu ho¹t ®éng tµi chÝnh </t>
  </si>
  <si>
    <t>L·i tiÒn göi , tiÒn cho vay</t>
  </si>
  <si>
    <t>Doanh thu ho¹t ®éng tµi chÝnh kh¸c</t>
  </si>
  <si>
    <t>Cæ tøc, lîi nhuËn ®­îc chia</t>
  </si>
  <si>
    <t xml:space="preserve">II. Nguån kinh phÝ vµ quü kh¸c </t>
  </si>
  <si>
    <t>1. Nguån kinh phÝ</t>
  </si>
  <si>
    <t>2. Nguån kinh phÝ ®· h×nh thµnh TSC§</t>
  </si>
  <si>
    <t xml:space="preserve">M· sè </t>
  </si>
  <si>
    <t>Luü kÕ tõ ®Çu n¨m ®Õn cuèi quý  nµy (N¨m nay )</t>
  </si>
  <si>
    <t>Luü kÕ tõ ®Çu n¨m ®Õn cuèi quý  nµy (N¨m tr­íc )</t>
  </si>
  <si>
    <t xml:space="preserve">I. L­u chuyÓn tiÒn tõ ho¹t ®éng kinh doanh </t>
  </si>
  <si>
    <t xml:space="preserve">1. TiÒn thu vÒ b¸n hµng, cung cÊp dÞch vô vµ doanh thu kh¸c </t>
  </si>
  <si>
    <t>01</t>
  </si>
  <si>
    <t>31/03/2015</t>
  </si>
  <si>
    <t>B¸o c¸o l­u chuyÓn tiÒn tÖ - C«ng ty mÑ</t>
  </si>
  <si>
    <t>Nh÷ng giao dÞch träng yÕu cña C«ng ty víi c¸c bªn liªn quan</t>
  </si>
  <si>
    <t>B¸n hµng</t>
  </si>
  <si>
    <t>Mua hµng</t>
  </si>
  <si>
    <t xml:space="preserve">4.7- </t>
  </si>
  <si>
    <t>Chi phÝ tr¶ tr­íc dµi h¹n</t>
  </si>
  <si>
    <t>TiÒn göi cã kú h¹n 6 th¸ng</t>
  </si>
  <si>
    <t>NhËn ký quü, ký c­îc ng¾n h¹n</t>
  </si>
  <si>
    <t>Thanh lý vËt liÖu næ</t>
  </si>
  <si>
    <t>3. QuyÒn chän chuyÓn ®æi tr¸i phiÕu</t>
  </si>
  <si>
    <t>4. Vèn kh¸c cña chñ së h÷u</t>
  </si>
  <si>
    <t>5. Cæ phiÕu quü</t>
  </si>
  <si>
    <t>6. Chªnh lÖch ®¸nh gi¸ l¹i tµi s¶n</t>
  </si>
  <si>
    <t>7. Chªnh lÖch tû gi¸ hèi ®o¸i</t>
  </si>
  <si>
    <t xml:space="preserve">8. Quü ®Çu t­ ph¸t triÓn </t>
  </si>
  <si>
    <t>9. Quü hç trî s¾p xÕp doanh nghiÖp</t>
  </si>
  <si>
    <t>10. Quü kh¸c thuéc vèn chñ së h÷u</t>
  </si>
  <si>
    <t xml:space="preserve">11. Lîi nhuËn sau thuÕ ch­a ph©n phèi </t>
  </si>
  <si>
    <t xml:space="preserve">12. Nguån v«n ®Çu t­ XD c¬ b¶n </t>
  </si>
  <si>
    <t xml:space="preserve"> - LNST ch­a ph©n phèi lòy kÕ ®Õn cuèi kú tr­íc</t>
  </si>
  <si>
    <t xml:space="preserve"> - LNST ch­a ph©n phèi kú nµy</t>
  </si>
  <si>
    <t>421a</t>
  </si>
  <si>
    <t>421b</t>
  </si>
  <si>
    <t>Doanh thu cung cÊp dÞch vô ®­îc ghi nhËn khi ®· hoµn thµnh dÞch vô. Tr­êng hîp dÞch vô ®­îc thùc hiÖn trong nhiÒu kú kÕ to¸n th× viÖc x¸c ®Þnh doanh thu trong tõng kú ®­îc thùc hiÖn c¨n cø vµo tû lÖ hoµn thµnh dÞch vô t¹i ngµy kÕt thóc n¨m tµi chÝnh.</t>
  </si>
  <si>
    <t>Doanh thu ho¹t ®éng tµi chÝnh ®­îc ghi nhËn khi doanh thu ®­îc x¸c ®Þnh t­¬ng ®èi ch¾c ch¾n vµ cã kh¶ n¨ng thu ®­îc lîi Ých kinh tÕ tõ giao dÞch ®ã.</t>
  </si>
  <si>
    <t>TiÒn l·i ®­îc ghi nhËn trªn c¬ së thêi gian vµ l·i suÊt thùc tÕ.</t>
  </si>
  <si>
    <t>Cæ tøc vµ lîi nhuËn ®­îc chia ®­îc ghi nhËn khi C«ng ty ®­îc quyÒn nhËn cæ tøc hoÆc ®­îc quyÒn nhËn lîi nhuËn tõ viÖc gãp vèn.</t>
  </si>
  <si>
    <t xml:space="preserve">   -</t>
  </si>
  <si>
    <t>4.12-</t>
  </si>
  <si>
    <t xml:space="preserve"> - Ph¶i tr¶ KL x©y l¾p</t>
  </si>
  <si>
    <t>C¸c kho¶n ph¶i thu ®­îc tr×nh bµy trªn b¸o c¸o tµi chÝnh theo gi¸ trÞ ghi sæ c¸c kho¶n ph¶i thu kh¸ch hµng vµ ph¶i thu kh¸c.</t>
  </si>
  <si>
    <t xml:space="preserve">Luü kÕ tõ ®Çu n¨m ®Õn cuèi quý  nµy  (N¨m nay) </t>
  </si>
  <si>
    <t>Thu håi phÕ liÖu</t>
  </si>
  <si>
    <t>TiÒn båi th­êng tæn thÊt tµi s¶n</t>
  </si>
  <si>
    <t>C¸c kho¶n kh¸c</t>
  </si>
  <si>
    <t>Chi phÝ kh¸c</t>
  </si>
  <si>
    <t>C«ng ty T§ iahao</t>
  </si>
  <si>
    <t xml:space="preserve">2. Tµi s¶n cè ®Þnh thuª tµi chÝnh </t>
  </si>
  <si>
    <t>3. Tµi s¶n cè ®Þnh v« h×nh</t>
  </si>
  <si>
    <t xml:space="preserve">1. §Çu t­ vµo c«ng ty con </t>
  </si>
  <si>
    <t>4.1-</t>
  </si>
  <si>
    <t>4.2-</t>
  </si>
  <si>
    <t>Th¶ næi</t>
  </si>
  <si>
    <t>a</t>
  </si>
  <si>
    <t>b</t>
  </si>
  <si>
    <t>Vay vµ nî thuª tµi chÝnh ng¾n h¹n</t>
  </si>
  <si>
    <t>32</t>
  </si>
  <si>
    <t>33</t>
  </si>
  <si>
    <t>34</t>
  </si>
  <si>
    <t>35</t>
  </si>
  <si>
    <t>6. Cæ tøc, lîi nhuËn ®· tr¶ cho chñ së h÷u</t>
  </si>
  <si>
    <t>36</t>
  </si>
  <si>
    <t xml:space="preserve">L­u chuyÓn tiÒn thuÇn tõ ho¹t ®éng tµi chÝnh </t>
  </si>
  <si>
    <t>40</t>
  </si>
  <si>
    <t>L­u chuyÓn tiÒn thuÇn trong kú (50=20+30+40)</t>
  </si>
  <si>
    <t>50</t>
  </si>
  <si>
    <t>60</t>
  </si>
  <si>
    <t>Chi phÝ XDCB dë dang</t>
  </si>
  <si>
    <t>Mua s¾m TSC§</t>
  </si>
  <si>
    <t>C¸c kho¶n ®Çu t­ tµi chÝnh dµi h¹n</t>
  </si>
  <si>
    <t>Tµi s¶n dµi h¹n kh¸c</t>
  </si>
  <si>
    <t>Vay ng¾n h¹n</t>
  </si>
  <si>
    <t>C«ng cô tµi chÝnh:</t>
  </si>
  <si>
    <t>Qu¶n lý rñi ro vèn</t>
  </si>
  <si>
    <t>Th«ng qua c«ng t¸c qu¶n trÞ nguån vèn, C«ng ty xem xÐt, quyÕt ®Þnh duy tr× sè d­ nguån vèn vµ nî ph¶i tr¶ thÝch hîp trong tõng thêi kú ®Ó ®¶m b¶o ho¹t ®éng liªn tôc võa tèi ®a ho¸ lîi Ých cña c¸c cæ ®«ng.</t>
  </si>
  <si>
    <t>Qu¶n lý rñi ro tµi chÝnh</t>
  </si>
  <si>
    <t>Rñi ro tµi chÝnh bao gåm rñi ro thÞ tr­êng (bao gåm rñi ro tû gi¸, rñi ro l·i suÊt, rñi ro vÒ gi¸ hµng ho¸), rñi ro tÝn dông vµ rñi ro thanh to¸n.</t>
  </si>
  <si>
    <t>Qu¶n lý ròi ro vÒ l·i suÊt</t>
  </si>
  <si>
    <t>Ròi ro l·i suÊt cña C«ng ty ph¸t sinh chñ yÕu tõ c¸c kho¶n vay ®· ký kÕt. §Ó gi¶m thiÓu rñi ro nµy, C«ng ty ®· ­íc tÝnh ¶nh h­ëng cña chi phÝ l·i vay ®Õn kÕt qu¶ kinh doanh tõng thêi kú còng nh­ ph©n tÝch, dù b¸o ®Ó lùa chän c¸c thêi ®iÓm tr¶ nî thÝch hîp. Ban gi¸m ®èc C«ng ty cho r»ng rñi ro vÒ biÕn ®éng l·i suÊt ngoµi dù tÝnh cña C«ng ty ë møc thÊp nhÊt.</t>
  </si>
  <si>
    <t>Qu¶n lý rñi ro vÒ gi¸ hµng ho¸</t>
  </si>
  <si>
    <t xml:space="preserve">3. Gi¸ trÞ cßn l¹i </t>
  </si>
  <si>
    <t xml:space="preserve"> - Sè ®Çu n¨m</t>
  </si>
  <si>
    <t>Tr­êng hîp hîp ®ång x©y dùng quy ®Þnh nhµ thÇu ®­îc thanh to¸n theo gi¸ trÞ khèi l­îng thùc hiÖn, khi kÕt qu¶ thùc hiÖn hîp ®ång x©y dùng ®­îc ­íc tÝnh mét c¸ch ®¸ng tin cËy th× doanh thu vµ chi phÝ cña hîp ®ång x©y dùng ®­îc ghi nhËn t­¬ng øng víi phÇn c«ng viÖc ®· hoµn thµnh trong kú ®­îc kh¸ch hµng x¸c nhËn vµ cã phiÕu gi¸ thanh to¸n.</t>
  </si>
  <si>
    <t>Doanh thu b¸n hµng vµ cung cÊp dÞch vô ®­îc ghi nhËn khi cã kh¶ n¨ng thu ®­îc c¸c lîi Ých kinh tÕ vµ cã thÓ x¸c ®Þnh ®­îc mét c¸ch ch¾c ch¾n, ®ång thêi tho¶ m·n ®iÒu kiÖn sau:</t>
  </si>
  <si>
    <t>Doanh thu b¸n hµng ®­îc ghi nhËn khi nh÷ng rñi ro ®¸ng kÓ vµ quyÒn së h÷u vÒ s¶n phÈm ®· ®­îc chuyÓn giao cho ng­êi mua vµ kh«ng cßn kh¶ n¨ng ®¸ng kÓ nµo lµm thay ®æi quyÕt ®Þnh cña hai bªn vÒ gi¸ hoÆc kh¶ n¨ng tr¶ l¹i hµng.</t>
  </si>
  <si>
    <t xml:space="preserve"> - Sè cuèi kú</t>
  </si>
  <si>
    <t>Tµi s¶n cè ®Þnh v« h×nh</t>
  </si>
  <si>
    <t>Sè ®Çu n¨m</t>
  </si>
  <si>
    <t>Thanh lý, nh­îng b¸n</t>
  </si>
  <si>
    <t>Sè cuèi n¨m</t>
  </si>
  <si>
    <t>ThuÕ vµ c¸c kho¶n ph¶i nép nhµ n­íc</t>
  </si>
  <si>
    <t>ThuÕ gi¸ trÞ gia t¨ng ph¶i nép</t>
  </si>
  <si>
    <t>ThuÕ thu nhËp c¸ nh©n</t>
  </si>
  <si>
    <t xml:space="preserve">ThuÕ tµi nguyªn </t>
  </si>
  <si>
    <t>ThuÕ m«n bµi</t>
  </si>
  <si>
    <t>Ph¶i tr¶ ng­êi lao ®éng</t>
  </si>
  <si>
    <t>Kinh phÝ c«ng ®oµn</t>
  </si>
  <si>
    <t>BHXH, BHYT, BH ThÊt nghiÖp</t>
  </si>
  <si>
    <t>Tæng c«ng ty S«ng §µ</t>
  </si>
  <si>
    <t>T­¬ng ®­¬ng tiÒn</t>
  </si>
  <si>
    <t>Gi¸ trÞ ghi sæ cña tµi s¶n thuÕ thu nhËp doanh nghiÖp ho·n l¹i ph¶i ®­îc xem xÐt l¹i vµo ngµy kÕt thóc kú kÕ to¸n vµ ph¶i gi¶m gi¸ trÞ ghi sæ cña tµi s¶n thuÕ thu nhËp ho·n l¹i ®Õn møc ®¶m b¶o ch¾c ch¾n cã ®ñ lîi nhuËn tÝnh thuÕ cho phÐp lîi Ých cña mét phÇn hoÆc toµn bé tµi s¶n thuÕ thu nhËp ho·n l¹i ®­îc sö dông.</t>
  </si>
  <si>
    <t>ThuÕ suÊt vµ c¸c lÖ phÝ nép Ng©n s¸ch mµ C«ng ty ®ang thùc hiÖn</t>
  </si>
  <si>
    <t>4.13-</t>
  </si>
  <si>
    <t xml:space="preserve">Sè ®Çu n¨m </t>
  </si>
  <si>
    <t xml:space="preserve">Sè cuèi kú </t>
  </si>
  <si>
    <t>Sè l­îng cæ phiÕu ®­îc phÐp ph¸t hµnh</t>
  </si>
  <si>
    <t xml:space="preserve"> - Cæ phiÕu th­êng</t>
  </si>
  <si>
    <t xml:space="preserve">1. Tµi s¶n cè ®Þnh h÷u h×nh </t>
  </si>
  <si>
    <t xml:space="preserve">  - Nguyªn gi¸ </t>
  </si>
  <si>
    <t xml:space="preserve">  - Gi¸ trÞ hao mßn luü kÕ </t>
  </si>
  <si>
    <t xml:space="preserve"> Niªn ®é kÕ to¸n b¾t ®Çu tõ ngµy 01 th¸ng 01 vµ kÕt thóc vµo ngµy 31 th¸ng 12 hµng n¨m.</t>
  </si>
  <si>
    <t xml:space="preserve">2. TiÒn thu tõ thanh lý, nh­îng b¸n TSC§ vµ c¸c TSDH kh¸c </t>
  </si>
  <si>
    <t>22</t>
  </si>
  <si>
    <t xml:space="preserve">3. TiÒn chi cho vay, mua c¸c c«ng cô nî cña ®¬n vÞ kh¸c </t>
  </si>
  <si>
    <t>23</t>
  </si>
  <si>
    <t>Dù phßng gi¶m gi¸ hµng tån kho ®­îc trÝch lËp khi gi¸ trÞ thuÇn cã thÓ thùc hiÖn ®­îc cña hµng tån kho nhá h¬n gi¸ gèc. ViÖc trÝch lËp dù phßng thùc hiÖn theo Th«ng t­ sè 228/2009/TT-BTC ngµy 7/12/2009 cña Bé Tµi ChÝnh</t>
  </si>
  <si>
    <t>C¸c kho¶n ®Çu t­ tµi chÝnh</t>
  </si>
  <si>
    <t>Vèn chñ së h÷u</t>
  </si>
  <si>
    <t>a-</t>
  </si>
  <si>
    <t>§èi chiÕu biÕn ®éng cña vèn chñ së h÷u</t>
  </si>
  <si>
    <t>Néi dung</t>
  </si>
  <si>
    <t>Vèn ®Çu t­ chñ së h÷u</t>
  </si>
  <si>
    <t>Tæng C«ng ty S«ng §µ</t>
  </si>
  <si>
    <t xml:space="preserve"> MÖnh gi¸ cæ phiÕu ®ang l­u hµnh:</t>
  </si>
  <si>
    <t>10.000 VND</t>
  </si>
  <si>
    <t>Lîi nhuËn sau thuÕ ch­a ph©n phèi</t>
  </si>
  <si>
    <t>Tæng lîi nhuËn n¨m tr­íc chuyÓn sang</t>
  </si>
  <si>
    <t>Lîi nhuËn sau thuÕ Thu nhËp doanh nghiÖp</t>
  </si>
  <si>
    <t>Ph©n phèi lîi nhuËn n¨m tr­íc</t>
  </si>
  <si>
    <t xml:space="preserve">Doanh thu </t>
  </si>
  <si>
    <t>Tæng doanh thu</t>
  </si>
  <si>
    <t>Doanh thu x©y l¾p</t>
  </si>
  <si>
    <t>C¸c kho¶n gi¶m trõ doanh thu</t>
  </si>
  <si>
    <t>Doanh thu thuÇn b¸n hµng vµ cung cÊp dÞch vô</t>
  </si>
  <si>
    <t>Gi¸ vèn hµng b¸n</t>
  </si>
  <si>
    <t>Gi¸ vèn x©y l¾p</t>
  </si>
  <si>
    <t xml:space="preserve">Sè d­ ph¶i thu, ph¶i tr¶ víi c¸c bªn liªn quan </t>
  </si>
  <si>
    <t xml:space="preserve"> - TrÝch quü ®Çu t­ ph¸t triÓn</t>
  </si>
  <si>
    <t>B¸n hµng cho Cty con (10.1+nËm He)</t>
  </si>
  <si>
    <t>Céng</t>
  </si>
  <si>
    <t>6.</t>
  </si>
  <si>
    <t>*</t>
  </si>
  <si>
    <t>Ph©n phèi lîi nhuËn</t>
  </si>
  <si>
    <t xml:space="preserve"> +</t>
  </si>
  <si>
    <t xml:space="preserve"> - ThuÕ TNDN bæ sung quü ®Çu t­ ph¸t triÓn</t>
  </si>
  <si>
    <t xml:space="preserve">1. Chi phÝ tr¶ tr­íc dµi h¹n </t>
  </si>
  <si>
    <t xml:space="preserve">I. Nî ng¾n h¹n </t>
  </si>
  <si>
    <t>- NhËn tiÒn øng khèi l­îng</t>
  </si>
  <si>
    <t>-Ph¶i tr¶ tiÒn chuyÓn nh­îng xe « t«</t>
  </si>
  <si>
    <t>33.</t>
  </si>
  <si>
    <t>KhÊu hao ®­îc tÝnh theo ph­¬ng ph¸p ®­êng th¼ng dùa trªn thêi gian h÷u dông ­íc tÝnh cña tµi s¶n. Tû lÖ khÊu hao phï hîp víi Th«ng t­ 45/2013/TT-BTC ngµy 25 th¸ng 04 n¨m 2013 cña Bé Tµi ChÝnh.</t>
  </si>
  <si>
    <t>Lo¹i tµi s¶n</t>
  </si>
  <si>
    <t>Thêi gian khÊu hao (n¨m)</t>
  </si>
  <si>
    <t>Nhµ cöa, vËt kiÕn tróc</t>
  </si>
  <si>
    <t>M¸y mãc thiÕt bÞ</t>
  </si>
  <si>
    <t>kÕ to¸n tr­ëng</t>
  </si>
  <si>
    <t>b¶ng c©n ®èi  kÕ to¸n - C«ng ty mÑ</t>
  </si>
  <si>
    <t>Ph­¬ng tiÖn vËn t¶i</t>
  </si>
  <si>
    <t>31/12/2014</t>
  </si>
  <si>
    <t xml:space="preserve"> - T¹m trÝch cæ tøc n¨m 2013 (15%)</t>
  </si>
  <si>
    <t>61</t>
  </si>
  <si>
    <t>TiÒn vµ t­¬ng ®­¬ng tiÒn cuèi kú (70=50+60+61)</t>
  </si>
  <si>
    <t>70</t>
  </si>
  <si>
    <t xml:space="preserve">1. Doanh thu b¸n hµng vµ cung cÊp dÞch vô </t>
  </si>
  <si>
    <t>2. C¸c kho¶n gi¶m trõ doanh thu</t>
  </si>
  <si>
    <t xml:space="preserve"> - ChiÕt khÊu th­¬ng m¹i </t>
  </si>
  <si>
    <t xml:space="preserve"> - Gi¶m gi¸ hµng b¸n </t>
  </si>
  <si>
    <t xml:space="preserve"> - Hµng b¸n bÞ tr¶ l¹i </t>
  </si>
  <si>
    <t>§iÒu chØnh t¨ng</t>
  </si>
  <si>
    <t>§iÒu chØnh gi¶m</t>
  </si>
  <si>
    <t>Cæ tøc lîi nhuËn ®­îc chia</t>
  </si>
  <si>
    <t>Tæng thu nhËp chÞu thuÕ</t>
  </si>
  <si>
    <t>Chi phÝ thuÕ thu nhËp hiÖn hµnh</t>
  </si>
  <si>
    <t>Chi phÝ kh«ng hîp lÖ</t>
  </si>
  <si>
    <t>Lîi nhuËn sau thuÕ TNDN</t>
  </si>
  <si>
    <t>L·i c¬ b¶n trªn cæ phiÕu</t>
  </si>
  <si>
    <t>Lîi nhuËn kÕ to¸n sau thuÕ thu nhËp doanh nghiÖp</t>
  </si>
  <si>
    <t>LN ph©n bæ cho cæ ®«ng së h÷u CP phæ th«ng</t>
  </si>
  <si>
    <t>CP phæ th«ng ®ang l­u hµnh BQ trong kú</t>
  </si>
  <si>
    <t xml:space="preserve"> - T¨ng trong kú</t>
  </si>
  <si>
    <t xml:space="preserve"> - Gi¶m trong kú</t>
  </si>
  <si>
    <t>4. Sè d­ cuèi kú</t>
  </si>
  <si>
    <t>1. Ph¶i thu dµi h¹n cña kh¸ch hµng</t>
  </si>
  <si>
    <t xml:space="preserve">4.TiÒn thu håi cho vay, b¸n l¹i c¸c c«ng cô nî cña ®¬n vÞ kh¸c </t>
  </si>
  <si>
    <t>24</t>
  </si>
  <si>
    <t>Sè l­îng cæ phiÕu ®ang l­u hµnh</t>
  </si>
  <si>
    <t>Quü ®Çu t­ ph¸t triÓn</t>
  </si>
  <si>
    <t>LN sau thuÕ ch­a ph©n phèi</t>
  </si>
  <si>
    <t>Ph¶i thu kh¸c</t>
  </si>
  <si>
    <t>8.</t>
  </si>
  <si>
    <t>Nguyªn liÖu, vËt liÖu</t>
  </si>
  <si>
    <t>Chi phÝ SX, kinh doanh dë dang</t>
  </si>
  <si>
    <t>9.</t>
  </si>
  <si>
    <t>Chi phÝ tr¶ tr­íc ng¾n h¹n</t>
  </si>
  <si>
    <t>C«ng cô dông cô chê ph©n bæ</t>
  </si>
  <si>
    <t>10.</t>
  </si>
  <si>
    <t>Tµi s¶n ng¾n h¹n kh¸c</t>
  </si>
  <si>
    <t>T¹m øng</t>
  </si>
  <si>
    <t>Ký c­îc, ký quü ng¾n h¹n</t>
  </si>
  <si>
    <t>Tµi s¶n cè ®Þnh h÷u h×nh</t>
  </si>
  <si>
    <t>11.</t>
  </si>
  <si>
    <t>Kho¶n môc</t>
  </si>
  <si>
    <t>ThiÕt bÞ qu¶n lý</t>
  </si>
  <si>
    <t>Tæng céng</t>
  </si>
  <si>
    <t>C¸c kho¶n phÝ, lÖ phÝ  kh¸c</t>
  </si>
  <si>
    <t xml:space="preserve">5. TiÒn chi gãp vèn ®Çu t­ vµo ®¬n vÞ kh¸c </t>
  </si>
  <si>
    <t xml:space="preserve">Ng­êi lËp biÓu                         KÕ to¸n tr­ëng </t>
  </si>
  <si>
    <t xml:space="preserve"> - T¨ng trong n¨m</t>
  </si>
  <si>
    <t xml:space="preserve"> - Gi¶m trong n¨m</t>
  </si>
  <si>
    <t>Th«ng tin c¸c bªn liªn quan</t>
  </si>
  <si>
    <t>Th«ng tin vÒ c¸c bªn liªn quan</t>
  </si>
  <si>
    <t>C«ng ty liªn quan</t>
  </si>
  <si>
    <t>32.</t>
  </si>
  <si>
    <t>30</t>
  </si>
  <si>
    <t xml:space="preserve">III. L­u chuyÓn tiÒn thuÇn tõ H§ tµi chÝnh </t>
  </si>
  <si>
    <t>1. TiÒn thu tõ ph¸t hµnh cæ phiÕu, nhËn vèn gãp cña chñ së h÷u</t>
  </si>
  <si>
    <t>31</t>
  </si>
  <si>
    <t>ThuyÕt minh b¸o c¸o tµi chÝnh - C«ng ty mÑ</t>
  </si>
  <si>
    <t>B¸o c¸o tµi chÝnh - C«ng ty mÑ</t>
  </si>
  <si>
    <t>Chi phÝ ho¹t ®éng tµi chÝnh</t>
  </si>
  <si>
    <t>Chi phÝ l·i vay</t>
  </si>
  <si>
    <t>Dù phßng c¸c kho¶n ®Çu t­ dµi h¹n</t>
  </si>
  <si>
    <t>Chi phÝ tµi chÝnh kh¸c</t>
  </si>
  <si>
    <t>Thu nhËp kh¸c</t>
  </si>
  <si>
    <t>Thu nhËp tõ b¸n thanh lý tµi s¶n</t>
  </si>
  <si>
    <t xml:space="preserve">2. TiÒn chi cho ng­êi cung cÊp hµng ho¸ vµ dÞch vô </t>
  </si>
  <si>
    <t>02</t>
  </si>
  <si>
    <t>Nguyªn gi¸ bao gåm gi¸ mua vµ toµn bé c¸c chi phÝ mµ C«ng ty bá ra ®Ó cã ®­îc tµi s¶n cè ®Þnh tÝnh ®Õn thêi ®iÓm ®­a tµi s¶n cè ®Þnh ®ã vµo tr¹ng th¸i s½n sµng sö dông. C¸c chi phÝ ph¸t sinh sau ghi nhËn ban ®Çu chØ ®­îc ghi t¨ng nguyªn gi¸ tµi s¶n cè ®Þnh nÕu c¸c chi phÝ nµy ch¾c ch¾n lµm t¨ng lîi Ých kinh tÕ trong t­¬ng lai do sö dông tµi s¶n ®ã. C¸c chi phÝ kh«ng tho¶ m·n ®iÒu kiÖn trªn ®­îc ghi nhËn lµ chi phÝ trong kú.</t>
  </si>
  <si>
    <t>KhÊu hao:</t>
  </si>
  <si>
    <t>T¹i ngµy 31 th¸ng 03 n¨m 2015</t>
  </si>
  <si>
    <t>18. L·i c¬ b¶n trªn 1 cæ phiÕu</t>
  </si>
  <si>
    <t xml:space="preserve">ChØ tiªu </t>
  </si>
  <si>
    <t>M· chØ tiªu</t>
  </si>
  <si>
    <t>ThuyÕt minh</t>
  </si>
  <si>
    <t xml:space="preserve">A. Tµi s¶n ng¾n h¹n </t>
  </si>
  <si>
    <t xml:space="preserve">I. TiÒn vµ c¸c kho¶n t­¬ng ®­¬ng tiÒn </t>
  </si>
  <si>
    <t>1. TiÒn</t>
  </si>
  <si>
    <t xml:space="preserve">2. C¸c kho¶n t­¬ng ®­¬ng tiÒn </t>
  </si>
  <si>
    <t xml:space="preserve">3. Ph¶i thu néi bé ng¾n h¹n </t>
  </si>
  <si>
    <t>4. Ph¶i thu theo tiÕn ®é KH hîp ®ång x©y dùng</t>
  </si>
  <si>
    <t>C«ng ty TNHH MTV S«ng §µ 10.1</t>
  </si>
  <si>
    <t xml:space="preserve">4.01/2013-H§TDDA  </t>
  </si>
  <si>
    <t>28/07/2010</t>
  </si>
  <si>
    <t>25/09/2013</t>
  </si>
  <si>
    <t xml:space="preserve"> - Ph¶i tr¶ kh¸c</t>
  </si>
  <si>
    <t>TiÒn vµ t­¬ng ®­¬ng tiÒn</t>
  </si>
  <si>
    <t>Sè d­ ®Çu n¨m</t>
  </si>
  <si>
    <t xml:space="preserve"> - XDCB hoµn thµnh</t>
  </si>
  <si>
    <t xml:space="preserve"> - T¨ng kh¸c</t>
  </si>
  <si>
    <t>C¸c chÝnh s¸ch kÕ to¸n ¸p dông</t>
  </si>
  <si>
    <t>TiÒn vµ c¸c kho¶n t­¬ng ®­¬ng tiÒn</t>
  </si>
  <si>
    <t>TiÒn bao gåm: TiÒn mÆt , tiÒn göi ng©n hµng vµ tiÒn ®ang chuyÓn.</t>
  </si>
  <si>
    <t>1. Chøng kho¸n kinh doanh</t>
  </si>
  <si>
    <t>C¸c kho¶n t­¬ng ®­¬ng tiÒn lµ c¸c kho¶n ®Çu t­ ng¾n h¹n cã thêi h¹n thu håi hoÆc ®¸o h¹n kh«ng qu¸ 3 th¸ng kÓ tõ ngµy mua, cã kh¶ n¨ng chuyÓn ®æi dÔ dµng thµnh mét l­îng tiÒn x¸c ®Þnh vµ kh«ng cã nhiÒu rñi ro trong chuyÓn ®æi thµnh tiÒn.</t>
  </si>
  <si>
    <t>4.</t>
  </si>
  <si>
    <t xml:space="preserve">1. Nguyªn gi¸ </t>
  </si>
  <si>
    <t>Hoµn nhËp c¸c kho¶n trÝch dù phßng</t>
  </si>
  <si>
    <t>Ph¶i thu kh¸ch hµng (*)</t>
  </si>
  <si>
    <t>C¸c kho¶n ®Çu t­</t>
  </si>
  <si>
    <t xml:space="preserve">B. Tµi s¶n  dµi h¹n </t>
  </si>
  <si>
    <t>I- C¸c kho¶n ph¶i thu dµi h¹n</t>
  </si>
  <si>
    <t>05</t>
  </si>
  <si>
    <t>6. TiÒn thu kh¸c tõ ho¹t ®éng kinh doanh</t>
  </si>
  <si>
    <t>06</t>
  </si>
  <si>
    <t>7. TiÒn chi kh¸c tõ ho¹t ®éng kinh doanh</t>
  </si>
  <si>
    <t>07</t>
  </si>
  <si>
    <t>L­u chuyÓn tiÒn thuÇn tõ ho¹t ®éng kinh doanh</t>
  </si>
  <si>
    <t>20</t>
  </si>
  <si>
    <t xml:space="preserve">II. L­u chuyÓn tiÒn tÖ tõ ho¹t ®éng ®Çu t­ </t>
  </si>
  <si>
    <t xml:space="preserve">1. TiÒn chi ®Ó mua s¾m, XD TSC§ vµ c¸cTS dµi h¹n kh¸c </t>
  </si>
  <si>
    <t>21</t>
  </si>
  <si>
    <t xml:space="preserve">II. Tµi s¶n cè ®Þnh </t>
  </si>
  <si>
    <t>III- BÊt ®éng s¶n ®Çu t­</t>
  </si>
  <si>
    <t>(C¸c thuyÕt minh nµy lµ bé phËn hîp thµnh vµ ®­îc ®äc ®ång thêi víi c¸c B¸o c¸o tµi chÝnh)</t>
  </si>
  <si>
    <t>Ngµnh nghÒ kinh doanh chÝnh</t>
  </si>
  <si>
    <t>Tµi s¶n cè ®Þnh h÷u h×nh ®­îc ph¶n ¸nh theo nguyªn gi¸ trõ ®i khÊu hao luü kÕ.</t>
  </si>
  <si>
    <t>§Ó qu¶n lý rñi ro thanh kho¶n, ®¸p øng nhu cÇu vÒ vèn, nghÜa vô tµi chÝnh hiÖn t¹i vµ trong t­¬ng lai, C«ng ty th­êng xuyªn theo dâi vµ duy tr× ®ñ møc dù phßng tiÒn, tèi ­u ho¸ c¸c dßng tiÒn nhµn rçi, tËn dông ®­îc tÝn dông tõ kh¸ch hµng vµ ®èi t¸c, chñ ®éng kiÓm so¸t c¸c kho¶n nî ®Õn h¹n, s¾p ®Õn h¹n trong sù t­¬ng quan víi tµi s¶n ®Õn h¹n vµ nguån thu cã thÓ t¹o ra trong thêi kú ®ã,...</t>
  </si>
  <si>
    <t>Tæng hîp c¸c kho¶n nî tµi chÝnh cña C«ng ty theo thêi h¹n thanh to¸n nh­ sau:</t>
  </si>
  <si>
    <t>§¬n vÞ tÝnh: VND</t>
  </si>
  <si>
    <t>Kh«ng qu¸ 1 n¨m</t>
  </si>
  <si>
    <t>Trªn 1 n¨m</t>
  </si>
  <si>
    <t>C¸c kho¶n vay vµ nî</t>
  </si>
  <si>
    <t>Ph¶i tr¶ ng­êi b¸n</t>
  </si>
  <si>
    <t>Chi phÝ ph¶i tr¶</t>
  </si>
  <si>
    <t>Ph¶i tr¶ kh¸c</t>
  </si>
  <si>
    <t>Chi phÝ tr¶ tr­íc dµi h¹n ph¶n ¸nh c¸c chi phÝ thùc tÕ ®· ph¸t sinh nh­ng cã liªn quan ®Õn kÕt qu¶ ho¹t ®éng s¶n xuÊt kinh doanh cña nhiÒu niªn ®é kÕ to¸n. Chi phÝ tr¶ tr­íc dµi h¹n ®­îc ph©n bæ trong kho¶ng thêi gian mµ lîi Ých kinh tÕ ®­îc dù kiÕn t¹o ra.</t>
  </si>
  <si>
    <t>4.8-</t>
  </si>
  <si>
    <t>C¸c kho¶n ph¶i tr¶ vµ chi phÝ trÝch tr­íc.</t>
  </si>
  <si>
    <t>Hµng tån kho ®­îc ghi nhËn theo gi¸ thÊp h¬n gi÷a gi¸ gèc vµ gi¸ trÞ thuÇn cã thÓ thùc hiÖn ®­îc. Gi¸ gèc hµng tån kho bao gåm chi phÝ mua, chi phÝ chÕ biÕn vµ c¸c chi phÝ liªn quan trùc tiÕp kh¸c ph¸t sinh ®Ó cã ®­îc hµng tån kho ë ®Þa ®iÓm vµ tr¹ng th¸i hiÖn t¹i. Gi¸ trÞ thuÇn cã thÓ thùc hiÖn lµ gi¸ b¸n ­íc tÝnh trõ ®i chi phÝ ­íc tÝnh ®Ó hoµn thµnh hµng tån kho vµ chi phÝ ­íc tÝnh cÇn thiÕt cho viÖc tiªu thô chóng.</t>
  </si>
  <si>
    <t>Gi¸ gèc hµng tån kho ®­îc tÝnh theo ph­¬ng ph¸p b×nh qu©n gia quyÒn vµ ®­îc h¹ch to¸n theo ph­¬ng ph¸p kª khai th­êng xuyªn.</t>
  </si>
  <si>
    <t xml:space="preserve"> - Cæ phiÕu ­u ®·i</t>
  </si>
  <si>
    <t>Mèi quan hÖ</t>
  </si>
  <si>
    <t>C«ng ty CP S«ng §µ 10.1</t>
  </si>
  <si>
    <t>C«ng ty CP thuû ®iÖn IaHao</t>
  </si>
  <si>
    <t>C«ng ty CP Thñy ®iÖn NËm He</t>
  </si>
  <si>
    <t>C«ng ty con</t>
  </si>
  <si>
    <t>C«ng ty CP S«ng §µ 10.9</t>
  </si>
  <si>
    <t>C«ng ty liªn kÕt</t>
  </si>
  <si>
    <t xml:space="preserve">¶nh h­ëng cña viÖc thay ®æi tû gi¸ hèi ®o¸i quy ®æi ngo¹i tÖ </t>
  </si>
  <si>
    <t>ThuÕ thu nhËp doanh nghiÖp</t>
  </si>
  <si>
    <t>Chi phÝ thuÕ thu nhËp doanh nghiÖp trong kú bao gåm thuÕ thu nhËp hiÖn hµnh vµ thuÕ thu nhËp ho·n l¹i.</t>
  </si>
  <si>
    <t xml:space="preserve"> - Gi¶m nguyªn gi¸ (gi¸ mua)</t>
  </si>
  <si>
    <t xml:space="preserve"> - Thanh lý, nh­îng b¸n</t>
  </si>
  <si>
    <t xml:space="preserve"> - ChuyÓn c«ng cô L§</t>
  </si>
  <si>
    <t>2. KhÊu hao</t>
  </si>
  <si>
    <t xml:space="preserve"> - ChuyÓn sang B§S ®Çu t­</t>
  </si>
  <si>
    <t>Sè d­ cuèi kú</t>
  </si>
  <si>
    <t>(*) Ph¶i thu kh¸ch hµng ®· trõ dù phßng ph¶i thu 45.066.121.937 ®ång</t>
  </si>
  <si>
    <t>§iÒu chØnh c¸c kho¶n thu nhËp chÞu thuÕ</t>
  </si>
  <si>
    <t>Dù phßng nî ph¶i thu khã ®ßi thÓ hiÖn phÇn gi¸ trÞ dù kiÕn bÞ tæn thÊt do c¸c kho¶n ph¶i thu kh«ng ®­îc kh¸ch hµng thanh to¸n ph¸t sinh ®èi víi sè d­ c¸c kho¶n ph¶i thu t¹i thêi ®iÓm kÕt thóc kú kÕ to¸n. ViÖc trÝch lËp dù phßng thùc hiÖn theo h­íng dÉn t¹i Th«ng t­ sè 228/2009/TT-BTC ngµy 7/12/2009 cña Bé Tµi ChÝnh.</t>
  </si>
  <si>
    <t>Hµng tån kho</t>
  </si>
  <si>
    <t>4.4-</t>
  </si>
  <si>
    <t>B¸o c¸o tµi chÝnh vµ c¸c nghiÖp vô kÕ to¸n ®­îc lËp vµ ghi sæ b»ng §ång ViÖt Nam (VND).</t>
  </si>
  <si>
    <t>§Æc ®iÓm ho¹t ®éng:</t>
  </si>
  <si>
    <t>1.</t>
  </si>
  <si>
    <t xml:space="preserve"> -</t>
  </si>
  <si>
    <t>Niªn ®é kÕ to¸n, ®¬n vÞ tiÒn tÖ sö dông trong kÕ to¸n</t>
  </si>
  <si>
    <t>2.</t>
  </si>
  <si>
    <t>ChuÈn mùc kÕ to¸n vµ chÕ ®é kÕ to¸n ¸p dông</t>
  </si>
  <si>
    <t>3.</t>
  </si>
  <si>
    <t xml:space="preserve">1. Hµng ho¸ tån kho </t>
  </si>
  <si>
    <t xml:space="preserve">2. Dù phßng gi¶m gi¸ hµng tån kho </t>
  </si>
  <si>
    <t xml:space="preserve">V. Tµi s¶n ng¾n h¹n kh¸c </t>
  </si>
  <si>
    <t xml:space="preserve">1. Chi phÝ tr¶ tr­íc ng¾n h¹n </t>
  </si>
  <si>
    <t xml:space="preserve">2. ThuÕ GTGT ®­îc khÊu trõ </t>
  </si>
  <si>
    <t xml:space="preserve">4. Gi¸ vèn hµng b¸n </t>
  </si>
  <si>
    <t>Nguyªn gi¸:</t>
  </si>
  <si>
    <t>Doanh thu hîp ®ång x©y dùng ®­îc ghi nhËn theo hai tr­êng hîp:</t>
  </si>
  <si>
    <t>Tr­êng hîp hîp ®ång x©y dùng quy ®Þnh nhµ thÇu ®­îc thanh to¸n theo tiÕn ®é kÕ ho¹ch, khi kÕt qu¶ thùc hiÖn hîp ®ång x©y dùng ®­îc ­íc tÝnh mét c¸ch ®¸ng tin cËy th× doanh thu vµ chi phÝ cña hîp ®ång x©y dùng ®­îc ghi nhËn t­¬ng øng víi phÇn c«ng viÖc ®· hoµn thµnh.</t>
  </si>
  <si>
    <t>Chi phÝ ®i vay trong giai ®o¹n ®Çu t­ x©y dùng c¸c c«ng tr×nh x©y dùng c¬ b¶n dë dang tÝnh vµo gi¸ trÞ cña tµi s¶n ®ã. Khi c«ng tr×nh hoµn thµnh th× chi phÝ ®i vay ®­îc tÝnh vµo chi phÝ tµi chÝnh trong kú.</t>
  </si>
  <si>
    <t>TÊt c¶ c¸c chi phÝ ®i vay kh¸c ®­îc ghi nhËn vµo chi phÝ tµi chÝnh trong kú khi ph¸t sinh.</t>
  </si>
  <si>
    <t>4.10-</t>
  </si>
  <si>
    <t>Ph©n phèi lîi nhuËn thuÇn</t>
  </si>
  <si>
    <t>4.3-</t>
  </si>
  <si>
    <t>C¸c kho¶n ph¶i thu:</t>
  </si>
  <si>
    <t>B¸o c¸o kÕt qu¶ kinh doanh - C«ng ty mÑ</t>
  </si>
  <si>
    <t xml:space="preserve">2. ThÆng dù vèn cæ phÇn </t>
  </si>
  <si>
    <t>Chi phÝ ®i vay</t>
  </si>
  <si>
    <t>Sù kiÖn ph¸t sinh sau ngµy kÕt thóc kú kÕ to¸n</t>
  </si>
  <si>
    <t>C¤NG TY CP C¤NG TR×NH GTVT QU¶NG NAM</t>
  </si>
  <si>
    <t>Qu¶ng Nam, ngµy 11 th¸ng 05 n¨m 2015</t>
  </si>
  <si>
    <t>NguyÔn TuÊn Anh</t>
  </si>
  <si>
    <t>§Æng Th¬</t>
  </si>
  <si>
    <t>Tæng gi¸m ®èc</t>
  </si>
  <si>
    <t>Sè 10 NguyÔn Du, TP Tam Kú, Qu¶ng Nam</t>
  </si>
  <si>
    <t>Luü kÕ tõ ®Çu n¨m ®Õn cuèi quý  này  (N¨m tr­íc)</t>
  </si>
  <si>
    <t>Ph¶i thu vÒ vèn thi c«ng c¸c ®éi, h¹t</t>
  </si>
  <si>
    <t xml:space="preserve">Tµi s¶n ng¾n h¹n kh¸c </t>
  </si>
  <si>
    <t>Chi phÝ më réng má ®¸ thai th¸c</t>
  </si>
  <si>
    <t>Hµng ho¸ bÊt ®éng s¶n</t>
  </si>
  <si>
    <t>Hµng ho¸ dù phßng c«ng Ých</t>
  </si>
  <si>
    <t xml:space="preserve"> - Mua trong kú</t>
  </si>
  <si>
    <t>Sè cuèi kú</t>
  </si>
  <si>
    <t>T¨ng trong kú</t>
  </si>
  <si>
    <t>KhÊu hao trong kú</t>
  </si>
  <si>
    <t>Gi¶m trong n¨m</t>
  </si>
  <si>
    <t>1.Nguyªn gi¸</t>
  </si>
  <si>
    <t>3.Gi¸ trÞ cßn l¹i</t>
  </si>
  <si>
    <t>Chi phÝ x©y dùng mÆt b»ng b·i chÕ biÕn ®¸</t>
  </si>
  <si>
    <t xml:space="preserve"> C«ng ty TNHH MTV söa ch÷a vµ x©y dùng ®­êng bé sè 1</t>
  </si>
  <si>
    <t xml:space="preserve">Céng </t>
  </si>
  <si>
    <t>Ký quü, ký c­îc dµi h¹n</t>
  </si>
  <si>
    <t xml:space="preserve"> - Ng©n hµng Vietcombank CN Qu¶ng Nam</t>
  </si>
  <si>
    <t>PhÝ m«i tr­êng vµ c¸c kho¶n lÖ phÝ kh¸c</t>
  </si>
  <si>
    <t xml:space="preserve">L·i vay ph¶i tr¶ </t>
  </si>
  <si>
    <t xml:space="preserve"> - KhÊu hao trong kú</t>
  </si>
  <si>
    <t>Nguyªn gi¸ TSC§ cuèi n¨m ®· khÊu hao hÕt nh­ng vÉn cßn sö dông ®Õn 31/03/2015: 19.275.010.921 ®ång</t>
  </si>
  <si>
    <t>Gi¸ trÞ cßn l¹i cuèi n¨m cña TSC§ h÷u h×nh ®· dïng thÕ chÊp, cÇm cè c¸c kho¶n vay t¹i ngµy 31/03/2015: 3.468.087.700 ®ång</t>
  </si>
  <si>
    <t>10. Lîi nhuËn thuÇn tõ ho¹t ®éng kinh doanh</t>
  </si>
  <si>
    <t xml:space="preserve">3. Doanh thu thuÇn b¸n hµng  vµ cung cÊp dÞch vô </t>
  </si>
  <si>
    <t>5. Lîi nhuËn gép vÒ b¸n hµng vµ cung cÊp dÞch vô</t>
  </si>
  <si>
    <t xml:space="preserve">13. Lîi nhuËn kh¸c </t>
  </si>
  <si>
    <t xml:space="preserve">14. Tæng lîi nhuËn kÕ to¸n tr­íc thuÕ </t>
  </si>
  <si>
    <t>17. Lîi nhuËn sau thuÕ thu nhËp doanh nghiÖp</t>
  </si>
  <si>
    <t>TiÒn vµ t­¬ng ®­¬ng tiÒn ®Çu kú</t>
  </si>
  <si>
    <t>TiÒn mÆt</t>
  </si>
  <si>
    <t>TiÒn göi ng©n hµng kh«ng kú h¹n</t>
  </si>
  <si>
    <t>Tr­¬ng Thanh ThiÖn                                 §Æng Th¬</t>
  </si>
  <si>
    <t>Tr­¬ng Thanh ThiÖn</t>
  </si>
  <si>
    <t>C«ng ty Cæ phÇn C«ng tr×nh Giao th«ng VËn t¶i Qu¶ng Nam (sau ®©y gäi t¾t lµ “C«ng ty”) ®­îc thµnh lËp trªn c¬ së cæ phÇn ho¸ C«ng ty Qu¶n lý vµ X©y dùng §­êng bé Qu¶ng Nam theo QuyÕt ®Þnh sè 5233/Q§-UB ngµy 27 th¸ng 11 n¨m 2003 cña ñy ban Nh©n d©n TØnh Qu¶ng Nam. C«ng ty ®­îc Së KÕ ho¹ch vµ §Çu t­ TØnh Qu¶ng Nam cÊp GiÊy chøng nhËn ®¨ng ký kinh doanh sè 3303070058 ngµy 02 th¸ng 01 n¨m 2004. Tõ khi thµnh lËp ®Õn nay C«ng ty ®· 8 lÇn ®iÒu chØnh GiÊy chøng nhËn ®¨ng ký kinh doanh vµ lÇn ®iÒu chØnh gÇn nhÊt vµo ngµy 05 th¸ng 09 n¨m 2014 víi m· sè doanh nghiÖp lµ 4000390766. C«ng ty lµ ®¬n vÞ h¹ch to¸n ®éc lËp, ho¹t ®éng s¶n xuÊt kinh doanh theo LuËt Doanh nghiÖp, §iÒu lÖ C«ng ty vµ c¸c quy ®Þnh ph¸p lý hiÖn hµnh cã liªn quan.</t>
  </si>
  <si>
    <r>
      <t xml:space="preserve">- </t>
    </r>
    <r>
      <rPr>
        <sz val="11"/>
        <rFont val="Times New Roman"/>
        <family val="1"/>
      </rPr>
      <t>Xây dựng công trình kỹ thuật dân dụng khác: Xây dựng các công trình dân dụng, giao thông đường bộ, thủy lợi, thủy điện, các công trình công cộng;</t>
    </r>
  </si>
  <si>
    <t>- Ho¹t ®éng t­ vÊn qu¶n lý: Qu¶n lý, khai th¸c vµ duy tu c¸c c«ng tr×nh giao th«ng ®­êng bé;</t>
  </si>
  <si>
    <t>- Kinh doanh bÊt ®éng s¶n, quyÒn sö dông ®Êt thuéc chñ së h÷u, chñ sö dông hoÆc ®i thuª;</t>
  </si>
  <si>
    <t>- DÞch vô l­u tró ng¾n ngµy;</t>
  </si>
  <si>
    <t>- Nhµ hµng vµ c¸c dÞch vô ¨n uèng phôc vô l­u ®éng;</t>
  </si>
  <si>
    <t>- Ho¹t ®éng kiÕn tróc vµ t­ vÊn kü thuËt cã liªn quan: LËp dù ¸n, lËp hå s¬ thiÕt kÕ kü thuËt thi c«ng vµ dù to¸n c¸c c«ng tr×nh x©y dùng, c«ng tr×nh giao th«ng; Gi¸m s¸t c«ng tr×nh ®­êng bé;</t>
  </si>
  <si>
    <t>- L¾p ®Æt hÖ thèng ®iÖn;</t>
  </si>
  <si>
    <t>-  L¾p ®Æt hÖ thèng cÊp, tho¸t n­íc, lß s­ëi vµ ®iÒu hßa kh«ng khÝ.</t>
  </si>
  <si>
    <t>- Khai kho¸ng kh¸c ch­a ®­îc ph©n vµo ®©u: Th¨m dß, khai th¸c vµ s¶n xuÊt c¸c lo¹i vËt liÖu phôc vô söa ch÷a vµ x©y dùng hÖ thèng giao th«ng ®­êng bé.</t>
  </si>
  <si>
    <t>L·i dù thu</t>
  </si>
  <si>
    <t>Ph¶i thu thuÕ thu nhËp c¸ nh©n</t>
  </si>
  <si>
    <t>Ph¶i thu chÕ ®é vµ BHXH, HBYT,BHTN ng­êi lao ®éng</t>
  </si>
  <si>
    <t>BHXH, BHYT,BTHT nép thõa</t>
  </si>
  <si>
    <t>PhÝ BVMT nép thõa</t>
  </si>
  <si>
    <t>Cho kú tµi chÝnh quý 1 n¨m 2015</t>
  </si>
  <si>
    <t>QuyÒn sö dông ®Êt kh«ng thêi h¹n</t>
  </si>
  <si>
    <t xml:space="preserve">Céng
</t>
  </si>
  <si>
    <t>VND</t>
  </si>
  <si>
    <t>M¸y mãc
 thiÕt bÞ</t>
  </si>
  <si>
    <t>PTVT - 
truyÒn dÉn</t>
  </si>
  <si>
    <t xml:space="preserve">Ng­êi lËp biÓu                            KÕ to¸n tr­ëng </t>
  </si>
  <si>
    <t xml:space="preserve">              ng­êi lËp</t>
  </si>
  <si>
    <t xml:space="preserve"> - Tr¶ cæ tøc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</si>
</sst>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0"/>
      <name val="Arial"/>
    </font>
    <font>
      <sz val="10"/>
      <name val=".VnTime"/>
      <family val="2"/>
    </font>
    <font>
      <sz val="12"/>
      <name val=".VnTime"/>
      <family val="2"/>
    </font>
    <font>
      <b/>
      <sz val="14"/>
      <name val=".VnTimeH"/>
      <family val="2"/>
    </font>
    <font>
      <i/>
      <sz val="10"/>
      <name val=".VnTime"/>
      <family val="2"/>
    </font>
    <font>
      <i/>
      <sz val="11"/>
      <name val=".VnTime"/>
      <family val="2"/>
    </font>
    <font>
      <b/>
      <sz val="12"/>
      <name val=".VnTimeH"/>
      <family val="2"/>
    </font>
    <font>
      <b/>
      <sz val="12"/>
      <name val=".VnTime"/>
      <family val="2"/>
    </font>
    <font>
      <sz val="8"/>
      <name val="Arial"/>
    </font>
    <font>
      <b/>
      <i/>
      <sz val="12"/>
      <name val=".VnTime"/>
      <family val="2"/>
    </font>
    <font>
      <i/>
      <sz val="12"/>
      <name val=".VnTime"/>
      <family val="2"/>
    </font>
    <font>
      <b/>
      <sz val="10"/>
      <name val=".VnTime"/>
      <family val="2"/>
    </font>
    <font>
      <b/>
      <sz val="16"/>
      <name val=".VnTimeH"/>
      <family val="2"/>
    </font>
    <font>
      <b/>
      <sz val="14"/>
      <name val=".VnTime"/>
      <family val="2"/>
    </font>
    <font>
      <b/>
      <sz val="16"/>
      <name val=".VnTime"/>
      <family val="2"/>
    </font>
    <font>
      <b/>
      <sz val="13"/>
      <name val=".VnTimeH"/>
      <family val="2"/>
    </font>
    <font>
      <b/>
      <sz val="12"/>
      <color indexed="8"/>
      <name val=".VnTime"/>
      <family val="2"/>
    </font>
    <font>
      <sz val="12"/>
      <color indexed="8"/>
      <name val=".VnTime"/>
      <family val="2"/>
    </font>
    <font>
      <i/>
      <sz val="13"/>
      <name val=".VnTime"/>
      <family val="2"/>
    </font>
    <font>
      <sz val="12"/>
      <color indexed="14"/>
      <name val=".VnTime"/>
      <family val="2"/>
    </font>
    <font>
      <sz val="16"/>
      <name val=".VnTime"/>
      <family val="2"/>
    </font>
    <font>
      <b/>
      <sz val="12"/>
      <color indexed="14"/>
      <name val=".VnTime"/>
      <family val="2"/>
    </font>
    <font>
      <sz val="12"/>
      <color indexed="63"/>
      <name val=".VnTime"/>
      <family val="2"/>
    </font>
    <font>
      <sz val="12"/>
      <name val="VNI-Times"/>
    </font>
    <font>
      <sz val="10"/>
      <name val="vni-times"/>
    </font>
    <font>
      <sz val="10"/>
      <name val="Arial"/>
      <family val="2"/>
    </font>
    <font>
      <i/>
      <sz val="12"/>
      <color indexed="14"/>
      <name val=".VnTime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8"/>
      <color indexed="81"/>
      <name val="Tahoma"/>
    </font>
    <font>
      <b/>
      <sz val="8"/>
      <color indexed="81"/>
      <name val="Tahoma"/>
    </font>
    <font>
      <b/>
      <sz val="12"/>
      <color indexed="10"/>
      <name val=".VnTime"/>
      <family val="2"/>
    </font>
    <font>
      <sz val="12"/>
      <color indexed="10"/>
      <name val=".VnTime"/>
      <family val="2"/>
    </font>
    <font>
      <sz val="10"/>
      <color indexed="8"/>
      <name val="Arial"/>
    </font>
    <font>
      <i/>
      <sz val="12"/>
      <color indexed="8"/>
      <name val=".VnTime"/>
      <family val="2"/>
    </font>
    <font>
      <sz val="9"/>
      <color indexed="8"/>
      <name val=".VnTime"/>
      <family val="2"/>
    </font>
    <font>
      <b/>
      <sz val="11"/>
      <name val=".VnTimeH"/>
      <family val="2"/>
    </font>
    <font>
      <b/>
      <sz val="13"/>
      <name val=".vntime"/>
      <family val="2"/>
    </font>
    <font>
      <sz val="12"/>
      <name val="Arial"/>
    </font>
    <font>
      <b/>
      <sz val="10"/>
      <name val=".VnTimeH"/>
      <family val="2"/>
    </font>
    <font>
      <sz val="11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6" fillId="0" borderId="0"/>
    <xf numFmtId="0" fontId="24" fillId="0" borderId="0"/>
    <xf numFmtId="9" fontId="1" fillId="0" borderId="0" applyFont="0" applyFill="0" applyBorder="0" applyAlignment="0" applyProtection="0"/>
    <xf numFmtId="42" fontId="25" fillId="0" borderId="0" applyFont="0" applyFill="0" applyBorder="0" applyAlignment="0" applyProtection="0"/>
  </cellStyleXfs>
  <cellXfs count="44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justify" vertical="justify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0" fontId="3" fillId="2" borderId="0" xfId="0" applyFont="1" applyFill="1" applyAlignment="1">
      <alignment horizontal="justify" vertical="center" wrapText="1"/>
    </xf>
    <xf numFmtId="0" fontId="8" fillId="0" borderId="0" xfId="0" quotePrefix="1" applyFont="1"/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Continuous"/>
    </xf>
    <xf numFmtId="0" fontId="8" fillId="0" borderId="1" xfId="0" applyFont="1" applyBorder="1"/>
    <xf numFmtId="0" fontId="8" fillId="0" borderId="1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Continuous"/>
    </xf>
    <xf numFmtId="164" fontId="3" fillId="0" borderId="0" xfId="1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164" fontId="3" fillId="0" borderId="0" xfId="1" applyNumberFormat="1" applyFont="1"/>
    <xf numFmtId="164" fontId="3" fillId="0" borderId="0" xfId="0" applyNumberFormat="1" applyFont="1"/>
    <xf numFmtId="14" fontId="8" fillId="0" borderId="0" xfId="0" applyNumberFormat="1" applyFont="1" applyAlignment="1">
      <alignment horizontal="right" vertical="center" wrapText="1"/>
    </xf>
    <xf numFmtId="0" fontId="3" fillId="0" borderId="1" xfId="0" applyFont="1" applyBorder="1"/>
    <xf numFmtId="0" fontId="8" fillId="0" borderId="2" xfId="0" applyFont="1" applyBorder="1"/>
    <xf numFmtId="0" fontId="11" fillId="0" borderId="0" xfId="0" applyFont="1"/>
    <xf numFmtId="164" fontId="8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/>
    <xf numFmtId="3" fontId="13" fillId="0" borderId="0" xfId="0" applyNumberFormat="1" applyFont="1" applyAlignment="1">
      <alignment horizontal="centerContinuous"/>
    </xf>
    <xf numFmtId="3" fontId="8" fillId="0" borderId="0" xfId="0" applyNumberFormat="1" applyFont="1" applyAlignment="1">
      <alignment horizontal="center" vertical="center" wrapText="1"/>
    </xf>
    <xf numFmtId="3" fontId="3" fillId="0" borderId="0" xfId="0" applyNumberFormat="1" applyFont="1"/>
    <xf numFmtId="3" fontId="8" fillId="0" borderId="0" xfId="0" applyNumberFormat="1" applyFont="1"/>
    <xf numFmtId="3" fontId="7" fillId="0" borderId="0" xfId="0" applyNumberFormat="1" applyFont="1"/>
    <xf numFmtId="164" fontId="3" fillId="0" borderId="0" xfId="1" applyNumberFormat="1" applyFont="1" applyBorder="1" applyAlignment="1">
      <alignment horizontal="center"/>
    </xf>
    <xf numFmtId="164" fontId="18" fillId="0" borderId="0" xfId="1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/>
    <xf numFmtId="0" fontId="5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164" fontId="12" fillId="0" borderId="0" xfId="1" applyNumberFormat="1" applyFont="1" applyBorder="1"/>
    <xf numFmtId="0" fontId="3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3" fillId="0" borderId="1" xfId="0" applyNumberFormat="1" applyFont="1" applyBorder="1"/>
    <xf numFmtId="3" fontId="15" fillId="0" borderId="0" xfId="0" applyNumberFormat="1" applyFont="1" applyAlignment="1">
      <alignment horizontal="centerContinuous"/>
    </xf>
    <xf numFmtId="3" fontId="21" fillId="0" borderId="0" xfId="0" applyNumberFormat="1" applyFont="1" applyAlignment="1">
      <alignment horizontal="centerContinuous"/>
    </xf>
    <xf numFmtId="3" fontId="21" fillId="0" borderId="0" xfId="0" applyNumberFormat="1" applyFont="1"/>
    <xf numFmtId="3" fontId="7" fillId="0" borderId="0" xfId="0" applyNumberFormat="1" applyFont="1" applyAlignment="1">
      <alignment horizontal="left"/>
    </xf>
    <xf numFmtId="0" fontId="22" fillId="0" borderId="0" xfId="0" applyFont="1"/>
    <xf numFmtId="0" fontId="20" fillId="0" borderId="0" xfId="0" applyFont="1"/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/>
    <xf numFmtId="14" fontId="22" fillId="0" borderId="1" xfId="0" quotePrefix="1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Continuous"/>
    </xf>
    <xf numFmtId="0" fontId="20" fillId="0" borderId="1" xfId="0" applyFont="1" applyBorder="1" applyAlignment="1">
      <alignment horizontal="centerContinuous"/>
    </xf>
    <xf numFmtId="0" fontId="22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0" fontId="20" fillId="0" borderId="1" xfId="0" applyFont="1" applyBorder="1"/>
    <xf numFmtId="0" fontId="22" fillId="0" borderId="0" xfId="0" applyFont="1" applyBorder="1"/>
    <xf numFmtId="0" fontId="20" fillId="0" borderId="0" xfId="0" applyFont="1" applyBorder="1"/>
    <xf numFmtId="0" fontId="22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centerContinuous"/>
    </xf>
    <xf numFmtId="0" fontId="18" fillId="0" borderId="0" xfId="0" applyFont="1"/>
    <xf numFmtId="0" fontId="17" fillId="0" borderId="0" xfId="0" applyFont="1"/>
    <xf numFmtId="0" fontId="3" fillId="0" borderId="1" xfId="0" applyFont="1" applyBorder="1" applyAlignment="1">
      <alignment vertical="center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Continuous"/>
    </xf>
    <xf numFmtId="3" fontId="10" fillId="0" borderId="0" xfId="0" applyNumberFormat="1" applyFont="1" applyBorder="1" applyAlignment="1">
      <alignment horizontal="centerContinuous"/>
    </xf>
    <xf numFmtId="164" fontId="12" fillId="2" borderId="0" xfId="1" applyNumberFormat="1" applyFont="1" applyFill="1" applyBorder="1"/>
    <xf numFmtId="0" fontId="8" fillId="0" borderId="0" xfId="0" applyFont="1" applyBorder="1"/>
    <xf numFmtId="3" fontId="10" fillId="0" borderId="0" xfId="0" applyNumberFormat="1" applyFont="1" applyAlignment="1"/>
    <xf numFmtId="0" fontId="29" fillId="0" borderId="0" xfId="0" applyFont="1"/>
    <xf numFmtId="0" fontId="3" fillId="0" borderId="0" xfId="0" applyFont="1" applyAlignment="1">
      <alignment horizontal="justify" vertical="justify"/>
    </xf>
    <xf numFmtId="0" fontId="8" fillId="0" borderId="1" xfId="0" applyFont="1" applyBorder="1" applyAlignment="1">
      <alignment horizontal="center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0" fontId="32" fillId="0" borderId="0" xfId="0" applyFont="1"/>
    <xf numFmtId="0" fontId="33" fillId="0" borderId="0" xfId="0" applyFont="1"/>
    <xf numFmtId="164" fontId="33" fillId="0" borderId="0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center"/>
    </xf>
    <xf numFmtId="14" fontId="17" fillId="0" borderId="0" xfId="0" applyNumberFormat="1" applyFont="1" applyAlignment="1">
      <alignment horizontal="right" vertical="center" wrapText="1"/>
    </xf>
    <xf numFmtId="0" fontId="18" fillId="0" borderId="1" xfId="0" applyFont="1" applyBorder="1"/>
    <xf numFmtId="0" fontId="17" fillId="0" borderId="1" xfId="0" applyFont="1" applyBorder="1" applyAlignment="1">
      <alignment horizontal="right" vertical="center" wrapText="1"/>
    </xf>
    <xf numFmtId="164" fontId="18" fillId="0" borderId="0" xfId="1" applyNumberFormat="1" applyFont="1" applyBorder="1" applyAlignment="1">
      <alignment horizontal="right"/>
    </xf>
    <xf numFmtId="164" fontId="8" fillId="0" borderId="2" xfId="0" applyNumberFormat="1" applyFont="1" applyBorder="1"/>
    <xf numFmtId="41" fontId="8" fillId="0" borderId="0" xfId="1" applyNumberFormat="1" applyFont="1" applyBorder="1"/>
    <xf numFmtId="164" fontId="8" fillId="0" borderId="0" xfId="0" applyNumberFormat="1" applyFont="1" applyBorder="1"/>
    <xf numFmtId="14" fontId="17" fillId="0" borderId="0" xfId="0" quotePrefix="1" applyNumberFormat="1" applyFont="1" applyAlignment="1">
      <alignment horizontal="right" vertical="center" wrapText="1"/>
    </xf>
    <xf numFmtId="0" fontId="17" fillId="0" borderId="0" xfId="0" quotePrefix="1" applyFont="1"/>
    <xf numFmtId="0" fontId="18" fillId="0" borderId="0" xfId="0" quotePrefix="1" applyFont="1"/>
    <xf numFmtId="41" fontId="3" fillId="0" borderId="0" xfId="1" applyNumberFormat="1" applyFont="1" applyAlignment="1">
      <alignment horizontal="centerContinuous"/>
    </xf>
    <xf numFmtId="164" fontId="17" fillId="0" borderId="0" xfId="0" applyNumberFormat="1" applyFont="1" applyBorder="1" applyAlignment="1">
      <alignment horizontal="right"/>
    </xf>
    <xf numFmtId="0" fontId="34" fillId="0" borderId="0" xfId="0" applyFont="1" applyBorder="1"/>
    <xf numFmtId="0" fontId="33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horizontal="right" vertical="center" wrapText="1"/>
    </xf>
    <xf numFmtId="0" fontId="35" fillId="0" borderId="0" xfId="0" applyFont="1"/>
    <xf numFmtId="164" fontId="35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36" fillId="0" borderId="0" xfId="0" applyFont="1"/>
    <xf numFmtId="164" fontId="17" fillId="0" borderId="0" xfId="1" applyNumberFormat="1" applyFont="1"/>
    <xf numFmtId="164" fontId="33" fillId="0" borderId="0" xfId="1" applyNumberFormat="1" applyFont="1" applyBorder="1"/>
    <xf numFmtId="2" fontId="33" fillId="0" borderId="0" xfId="0" applyNumberFormat="1" applyFont="1" applyBorder="1" applyAlignment="1">
      <alignment horizontal="justify" vertical="center" wrapText="1"/>
    </xf>
    <xf numFmtId="2" fontId="33" fillId="0" borderId="0" xfId="0" quotePrefix="1" applyNumberFormat="1" applyFont="1" applyBorder="1" applyAlignment="1">
      <alignment horizontal="right" vertical="center" wrapText="1"/>
    </xf>
    <xf numFmtId="3" fontId="10" fillId="0" borderId="0" xfId="0" applyNumberFormat="1" applyFont="1"/>
    <xf numFmtId="41" fontId="3" fillId="0" borderId="0" xfId="1" applyNumberFormat="1" applyFont="1" applyAlignment="1">
      <alignment horizontal="right"/>
    </xf>
    <xf numFmtId="41" fontId="5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2" xfId="1" applyNumberFormat="1" applyFont="1" applyBorder="1" applyAlignment="1">
      <alignment shrinkToFit="1"/>
    </xf>
    <xf numFmtId="164" fontId="2" fillId="0" borderId="0" xfId="1" applyNumberFormat="1" applyFont="1" applyBorder="1" applyAlignment="1">
      <alignment shrinkToFit="1"/>
    </xf>
    <xf numFmtId="164" fontId="2" fillId="2" borderId="0" xfId="1" applyNumberFormat="1" applyFont="1" applyFill="1" applyBorder="1" applyAlignment="1">
      <alignment shrinkToFit="1"/>
    </xf>
    <xf numFmtId="164" fontId="2" fillId="0" borderId="0" xfId="1" applyNumberFormat="1" applyFont="1" applyBorder="1" applyAlignment="1">
      <alignment horizontal="center" shrinkToFit="1"/>
    </xf>
    <xf numFmtId="3" fontId="3" fillId="0" borderId="0" xfId="0" applyNumberFormat="1" applyFont="1" applyBorder="1"/>
    <xf numFmtId="3" fontId="11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shrinkToFit="1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shrinkToFit="1"/>
    </xf>
    <xf numFmtId="164" fontId="3" fillId="0" borderId="0" xfId="1" applyNumberFormat="1" applyFont="1" applyBorder="1" applyAlignment="1">
      <alignment shrinkToFit="1"/>
    </xf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centerContinuous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shrinkToFit="1"/>
    </xf>
    <xf numFmtId="3" fontId="8" fillId="0" borderId="2" xfId="0" applyNumberFormat="1" applyFont="1" applyBorder="1" applyAlignment="1">
      <alignment shrinkToFit="1"/>
    </xf>
    <xf numFmtId="3" fontId="14" fillId="0" borderId="0" xfId="0" applyNumberFormat="1" applyFont="1" applyBorder="1"/>
    <xf numFmtId="3" fontId="11" fillId="0" borderId="0" xfId="0" applyNumberFormat="1" applyFont="1" applyBorder="1" applyAlignment="1">
      <alignment horizontal="left" indent="6"/>
    </xf>
    <xf numFmtId="164" fontId="8" fillId="0" borderId="0" xfId="1" applyNumberFormat="1" applyFont="1" applyBorder="1"/>
    <xf numFmtId="164" fontId="3" fillId="0" borderId="0" xfId="1" applyNumberFormat="1" applyFont="1" applyBorder="1"/>
    <xf numFmtId="43" fontId="3" fillId="0" borderId="0" xfId="1" applyFont="1" applyBorder="1"/>
    <xf numFmtId="164" fontId="3" fillId="0" borderId="0" xfId="0" applyNumberFormat="1" applyFont="1" applyBorder="1"/>
    <xf numFmtId="3" fontId="8" fillId="0" borderId="0" xfId="0" applyNumberFormat="1" applyFont="1" applyBorder="1" applyAlignment="1">
      <alignment horizontal="center" shrinkToFit="1"/>
    </xf>
    <xf numFmtId="37" fontId="8" fillId="0" borderId="0" xfId="0" applyNumberFormat="1" applyFont="1" applyBorder="1" applyAlignment="1">
      <alignment shrinkToFit="1"/>
    </xf>
    <xf numFmtId="3" fontId="3" fillId="0" borderId="0" xfId="0" applyNumberFormat="1" applyFont="1" applyBorder="1" applyAlignment="1">
      <alignment horizontal="center" shrinkToFit="1"/>
    </xf>
    <xf numFmtId="37" fontId="3" fillId="0" borderId="0" xfId="0" applyNumberFormat="1" applyFont="1" applyBorder="1" applyAlignment="1">
      <alignment shrinkToFit="1"/>
    </xf>
    <xf numFmtId="37" fontId="3" fillId="2" borderId="0" xfId="0" applyNumberFormat="1" applyFont="1" applyFill="1" applyBorder="1" applyAlignment="1">
      <alignment shrinkToFit="1"/>
    </xf>
    <xf numFmtId="37" fontId="8" fillId="2" borderId="0" xfId="0" applyNumberFormat="1" applyFont="1" applyFill="1" applyBorder="1" applyAlignment="1">
      <alignment shrinkToFit="1"/>
    </xf>
    <xf numFmtId="37" fontId="8" fillId="0" borderId="3" xfId="0" applyNumberFormat="1" applyFont="1" applyBorder="1" applyAlignment="1">
      <alignment shrinkToFit="1"/>
    </xf>
    <xf numFmtId="37" fontId="8" fillId="0" borderId="2" xfId="0" applyNumberFormat="1" applyFont="1" applyBorder="1" applyAlignment="1">
      <alignment shrinkToFit="1"/>
    </xf>
    <xf numFmtId="3" fontId="7" fillId="0" borderId="0" xfId="0" applyNumberFormat="1" applyFont="1" applyAlignment="1">
      <alignment horizontal="left" indent="2"/>
    </xf>
    <xf numFmtId="3" fontId="38" fillId="0" borderId="0" xfId="0" applyNumberFormat="1" applyFont="1"/>
    <xf numFmtId="3" fontId="38" fillId="0" borderId="0" xfId="0" applyNumberFormat="1" applyFont="1" applyAlignment="1">
      <alignment horizontal="left" indent="2"/>
    </xf>
    <xf numFmtId="164" fontId="12" fillId="0" borderId="0" xfId="1" applyNumberFormat="1" applyFont="1" applyBorder="1" applyAlignment="1">
      <alignment shrinkToFit="1"/>
    </xf>
    <xf numFmtId="164" fontId="12" fillId="0" borderId="3" xfId="1" applyNumberFormat="1" applyFont="1" applyBorder="1" applyAlignment="1">
      <alignment shrinkToFit="1"/>
    </xf>
    <xf numFmtId="41" fontId="8" fillId="0" borderId="0" xfId="0" quotePrefix="1" applyNumberFormat="1" applyFont="1" applyAlignment="1">
      <alignment horizontal="right" vertical="center" wrapText="1"/>
    </xf>
    <xf numFmtId="41" fontId="8" fillId="0" borderId="1" xfId="0" quotePrefix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Continuous"/>
    </xf>
    <xf numFmtId="41" fontId="5" fillId="0" borderId="1" xfId="0" applyNumberFormat="1" applyFont="1" applyBorder="1" applyAlignment="1">
      <alignment horizontal="centerContinuous"/>
    </xf>
    <xf numFmtId="41" fontId="5" fillId="0" borderId="1" xfId="0" applyNumberFormat="1" applyFont="1" applyBorder="1" applyAlignment="1">
      <alignment horizontal="right"/>
    </xf>
    <xf numFmtId="41" fontId="2" fillId="0" borderId="0" xfId="0" applyNumberFormat="1" applyFont="1"/>
    <xf numFmtId="41" fontId="4" fillId="0" borderId="0" xfId="0" applyNumberFormat="1" applyFont="1" applyAlignment="1">
      <alignment horizontal="centerContinuous"/>
    </xf>
    <xf numFmtId="41" fontId="6" fillId="0" borderId="0" xfId="0" applyNumberFormat="1" applyFont="1" applyAlignment="1">
      <alignment horizontal="centerContinuous"/>
    </xf>
    <xf numFmtId="41" fontId="3" fillId="0" borderId="0" xfId="0" applyNumberFormat="1" applyFont="1"/>
    <xf numFmtId="41" fontId="3" fillId="2" borderId="0" xfId="0" applyNumberFormat="1" applyFont="1" applyFill="1" applyAlignment="1">
      <alignment horizontal="justify" vertical="justify" wrapText="1"/>
    </xf>
    <xf numFmtId="41" fontId="10" fillId="0" borderId="0" xfId="0" applyNumberFormat="1" applyFont="1"/>
    <xf numFmtId="41" fontId="8" fillId="0" borderId="0" xfId="0" applyNumberFormat="1" applyFont="1"/>
    <xf numFmtId="41" fontId="8" fillId="0" borderId="1" xfId="0" applyNumberFormat="1" applyFont="1" applyBorder="1"/>
    <xf numFmtId="41" fontId="3" fillId="2" borderId="0" xfId="0" applyNumberFormat="1" applyFont="1" applyFill="1" applyAlignment="1">
      <alignment horizontal="justify" vertical="center" wrapText="1"/>
    </xf>
    <xf numFmtId="41" fontId="3" fillId="0" borderId="0" xfId="0" applyNumberFormat="1" applyFont="1" applyAlignment="1">
      <alignment horizontal="centerContinuous"/>
    </xf>
    <xf numFmtId="41" fontId="8" fillId="0" borderId="0" xfId="0" applyNumberFormat="1" applyFont="1" applyBorder="1" applyAlignment="1">
      <alignment horizontal="centerContinuous"/>
    </xf>
    <xf numFmtId="41" fontId="8" fillId="0" borderId="0" xfId="1" applyNumberFormat="1" applyFont="1" applyBorder="1" applyAlignment="1">
      <alignment vertical="center" wrapText="1"/>
    </xf>
    <xf numFmtId="41" fontId="8" fillId="0" borderId="0" xfId="0" applyNumberFormat="1" applyFont="1" applyBorder="1" applyAlignment="1">
      <alignment horizontal="right" vertical="center" wrapText="1"/>
    </xf>
    <xf numFmtId="41" fontId="8" fillId="0" borderId="0" xfId="0" applyNumberFormat="1" applyFont="1" applyBorder="1"/>
    <xf numFmtId="41" fontId="17" fillId="0" borderId="0" xfId="0" applyNumberFormat="1" applyFont="1"/>
    <xf numFmtId="41" fontId="18" fillId="0" borderId="1" xfId="0" applyNumberFormat="1" applyFont="1" applyBorder="1"/>
    <xf numFmtId="41" fontId="18" fillId="0" borderId="0" xfId="0" applyNumberFormat="1" applyFont="1"/>
    <xf numFmtId="41" fontId="18" fillId="0" borderId="0" xfId="1" applyNumberFormat="1" applyFont="1" applyAlignment="1">
      <alignment horizontal="centerContinuous"/>
    </xf>
    <xf numFmtId="41" fontId="33" fillId="0" borderId="0" xfId="0" applyNumberFormat="1" applyFont="1"/>
    <xf numFmtId="3" fontId="16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indent="2"/>
    </xf>
    <xf numFmtId="3" fontId="2" fillId="0" borderId="0" xfId="0" applyNumberFormat="1" applyFont="1" applyBorder="1"/>
    <xf numFmtId="3" fontId="13" fillId="0" borderId="0" xfId="0" applyNumberFormat="1" applyFont="1" applyBorder="1" applyAlignment="1">
      <alignment horizontal="centerContinuous"/>
    </xf>
    <xf numFmtId="3" fontId="15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left" indent="2"/>
    </xf>
    <xf numFmtId="3" fontId="38" fillId="0" borderId="0" xfId="0" applyNumberFormat="1" applyFont="1" applyBorder="1" applyAlignment="1">
      <alignment horizontal="left" indent="2"/>
    </xf>
    <xf numFmtId="3" fontId="8" fillId="0" borderId="0" xfId="0" applyNumberFormat="1" applyFont="1" applyBorder="1" applyAlignment="1">
      <alignment horizontal="center" vertical="center" wrapText="1"/>
    </xf>
    <xf numFmtId="41" fontId="17" fillId="0" borderId="0" xfId="0" applyNumberFormat="1" applyFont="1" applyBorder="1" applyAlignment="1">
      <alignment horizontal="right" vertical="center" wrapText="1"/>
    </xf>
    <xf numFmtId="41" fontId="18" fillId="0" borderId="0" xfId="0" applyNumberFormat="1" applyFont="1" applyBorder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/>
    </xf>
    <xf numFmtId="0" fontId="12" fillId="0" borderId="0" xfId="0" applyFont="1" applyAlignment="1">
      <alignment horizontal="righ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justify"/>
    </xf>
    <xf numFmtId="164" fontId="8" fillId="0" borderId="3" xfId="1" applyNumberFormat="1" applyFont="1" applyBorder="1" applyAlignment="1">
      <alignment horizontal="right" vertical="center" shrinkToFit="1"/>
    </xf>
    <xf numFmtId="164" fontId="8" fillId="0" borderId="0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right" vertical="center" shrinkToFit="1"/>
    </xf>
    <xf numFmtId="164" fontId="8" fillId="0" borderId="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164" fontId="8" fillId="0" borderId="2" xfId="1" applyNumberFormat="1" applyFont="1" applyBorder="1" applyAlignment="1">
      <alignment horizontal="right" vertical="center" shrinkToFit="1"/>
    </xf>
    <xf numFmtId="0" fontId="39" fillId="0" borderId="0" xfId="0" applyFont="1"/>
    <xf numFmtId="0" fontId="12" fillId="0" borderId="0" xfId="0" applyFont="1" applyBorder="1" applyAlignment="1">
      <alignment horizontal="right" wrapText="1"/>
    </xf>
    <xf numFmtId="3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/>
    <xf numFmtId="164" fontId="18" fillId="0" borderId="0" xfId="0" applyNumberFormat="1" applyFont="1"/>
    <xf numFmtId="0" fontId="17" fillId="0" borderId="0" xfId="0" applyFont="1" applyBorder="1"/>
    <xf numFmtId="164" fontId="17" fillId="0" borderId="0" xfId="0" applyNumberFormat="1" applyFont="1" applyBorder="1"/>
    <xf numFmtId="0" fontId="2" fillId="0" borderId="0" xfId="0" applyFont="1" applyBorder="1" applyAlignment="1">
      <alignment wrapText="1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Continuous"/>
    </xf>
    <xf numFmtId="0" fontId="40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3" fontId="13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3" fontId="8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 indent="2"/>
    </xf>
    <xf numFmtId="0" fontId="6" fillId="0" borderId="0" xfId="0" applyFont="1" applyAlignment="1">
      <alignment horizontal="left"/>
    </xf>
    <xf numFmtId="41" fontId="5" fillId="0" borderId="0" xfId="0" applyNumberFormat="1" applyFont="1" applyBorder="1" applyAlignment="1"/>
    <xf numFmtId="0" fontId="17" fillId="0" borderId="4" xfId="0" applyFont="1" applyBorder="1" applyAlignment="1">
      <alignment horizontal="right" vertical="center" wrapText="1"/>
    </xf>
    <xf numFmtId="0" fontId="12" fillId="0" borderId="0" xfId="0" applyFont="1"/>
    <xf numFmtId="0" fontId="8" fillId="0" borderId="0" xfId="0" applyFont="1" applyAlignment="1">
      <alignment horizontal="left" indent="2"/>
    </xf>
    <xf numFmtId="0" fontId="41" fillId="0" borderId="0" xfId="0" applyFont="1"/>
    <xf numFmtId="9" fontId="3" fillId="0" borderId="0" xfId="4" applyFont="1" applyBorder="1"/>
    <xf numFmtId="9" fontId="8" fillId="0" borderId="0" xfId="4" applyFont="1" applyBorder="1"/>
    <xf numFmtId="0" fontId="7" fillId="4" borderId="0" xfId="0" applyFont="1" applyFill="1"/>
    <xf numFmtId="0" fontId="3" fillId="4" borderId="0" xfId="0" applyFont="1" applyFill="1" applyAlignment="1">
      <alignment horizontal="center"/>
    </xf>
    <xf numFmtId="164" fontId="3" fillId="4" borderId="0" xfId="1" applyNumberFormat="1" applyFont="1" applyFill="1" applyAlignment="1">
      <alignment horizontal="right"/>
    </xf>
    <xf numFmtId="0" fontId="3" fillId="4" borderId="0" xfId="0" applyFont="1" applyFill="1"/>
    <xf numFmtId="43" fontId="3" fillId="4" borderId="0" xfId="1" applyFont="1" applyFill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/>
    <xf numFmtId="164" fontId="3" fillId="4" borderId="0" xfId="1" applyNumberFormat="1" applyFont="1" applyFill="1" applyAlignment="1">
      <alignment horizontal="centerContinuous"/>
    </xf>
    <xf numFmtId="164" fontId="3" fillId="4" borderId="0" xfId="1" applyNumberFormat="1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Continuous"/>
    </xf>
    <xf numFmtId="0" fontId="4" fillId="4" borderId="0" xfId="0" applyFont="1" applyFill="1" applyBorder="1" applyAlignment="1">
      <alignment horizontal="centerContinuous"/>
    </xf>
    <xf numFmtId="164" fontId="4" fillId="4" borderId="0" xfId="1" applyNumberFormat="1" applyFont="1" applyFill="1" applyAlignment="1">
      <alignment horizontal="centerContinuous"/>
    </xf>
    <xf numFmtId="164" fontId="4" fillId="4" borderId="0" xfId="1" applyNumberFormat="1" applyFont="1" applyFill="1"/>
    <xf numFmtId="0" fontId="4" fillId="4" borderId="0" xfId="0" applyFont="1" applyFill="1"/>
    <xf numFmtId="43" fontId="4" fillId="4" borderId="0" xfId="1" applyFont="1" applyFill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Continuous"/>
    </xf>
    <xf numFmtId="0" fontId="14" fillId="4" borderId="0" xfId="0" applyFont="1" applyFill="1" applyBorder="1" applyAlignment="1">
      <alignment horizontal="centerContinuous"/>
    </xf>
    <xf numFmtId="164" fontId="14" fillId="4" borderId="0" xfId="1" applyNumberFormat="1" applyFont="1" applyFill="1" applyAlignment="1">
      <alignment horizontal="centerContinuous"/>
    </xf>
    <xf numFmtId="164" fontId="14" fillId="4" borderId="0" xfId="1" applyNumberFormat="1" applyFont="1" applyFill="1"/>
    <xf numFmtId="0" fontId="14" fillId="4" borderId="0" xfId="0" applyFont="1" applyFill="1"/>
    <xf numFmtId="43" fontId="14" fillId="4" borderId="0" xfId="1" applyFont="1" applyFill="1"/>
    <xf numFmtId="164" fontId="11" fillId="4" borderId="0" xfId="1" applyNumberFormat="1" applyFont="1" applyFill="1"/>
    <xf numFmtId="0" fontId="8" fillId="4" borderId="1" xfId="0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0" xfId="1" applyNumberFormat="1" applyFont="1" applyFill="1" applyBorder="1" applyAlignment="1">
      <alignment horizontal="center" vertical="center" wrapText="1"/>
    </xf>
    <xf numFmtId="164" fontId="3" fillId="4" borderId="0" xfId="1" applyNumberFormat="1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164" fontId="8" fillId="4" borderId="3" xfId="1" applyNumberFormat="1" applyFont="1" applyFill="1" applyBorder="1"/>
    <xf numFmtId="164" fontId="8" fillId="4" borderId="0" xfId="1" applyNumberFormat="1" applyFont="1" applyFill="1" applyBorder="1"/>
    <xf numFmtId="43" fontId="8" fillId="4" borderId="0" xfId="1" applyFont="1" applyFill="1" applyBorder="1"/>
    <xf numFmtId="0" fontId="3" fillId="4" borderId="0" xfId="0" applyFont="1" applyFill="1" applyBorder="1" applyAlignment="1">
      <alignment horizontal="center"/>
    </xf>
    <xf numFmtId="164" fontId="3" fillId="4" borderId="0" xfId="1" applyNumberFormat="1" applyFont="1" applyFill="1" applyBorder="1"/>
    <xf numFmtId="43" fontId="3" fillId="4" borderId="0" xfId="1" applyFont="1" applyFill="1" applyBorder="1"/>
    <xf numFmtId="3" fontId="3" fillId="4" borderId="0" xfId="0" applyNumberFormat="1" applyFont="1" applyFill="1" applyBorder="1"/>
    <xf numFmtId="37" fontId="3" fillId="4" borderId="0" xfId="0" applyNumberFormat="1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/>
    </xf>
    <xf numFmtId="164" fontId="11" fillId="4" borderId="0" xfId="1" applyNumberFormat="1" applyFont="1" applyFill="1" applyBorder="1"/>
    <xf numFmtId="43" fontId="11" fillId="4" borderId="0" xfId="1" applyFont="1" applyFill="1" applyBorder="1"/>
    <xf numFmtId="164" fontId="3" fillId="4" borderId="0" xfId="1" quotePrefix="1" applyNumberFormat="1" applyFont="1" applyFill="1" applyBorder="1"/>
    <xf numFmtId="164" fontId="8" fillId="4" borderId="2" xfId="1" applyNumberFormat="1" applyFont="1" applyFill="1" applyBorder="1"/>
    <xf numFmtId="164" fontId="8" fillId="4" borderId="0" xfId="0" applyNumberFormat="1" applyFont="1" applyFill="1" applyBorder="1"/>
    <xf numFmtId="3" fontId="8" fillId="4" borderId="0" xfId="0" applyNumberFormat="1" applyFont="1" applyFill="1" applyBorder="1"/>
    <xf numFmtId="0" fontId="18" fillId="4" borderId="0" xfId="0" applyFont="1" applyFill="1" applyBorder="1"/>
    <xf numFmtId="0" fontId="18" fillId="4" borderId="0" xfId="0" applyFont="1" applyFill="1" applyBorder="1" applyAlignment="1">
      <alignment horizontal="center"/>
    </xf>
    <xf numFmtId="164" fontId="18" fillId="4" borderId="0" xfId="1" applyNumberFormat="1" applyFont="1" applyFill="1" applyBorder="1"/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164" fontId="10" fillId="4" borderId="0" xfId="1" applyNumberFormat="1" applyFont="1" applyFill="1" applyBorder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164" fontId="10" fillId="4" borderId="0" xfId="1" applyNumberFormat="1" applyFont="1" applyFill="1" applyBorder="1" applyAlignment="1"/>
    <xf numFmtId="43" fontId="10" fillId="4" borderId="0" xfId="1" applyFont="1" applyFill="1" applyBorder="1"/>
    <xf numFmtId="164" fontId="7" fillId="4" borderId="0" xfId="1" applyNumberFormat="1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164" fontId="7" fillId="4" borderId="0" xfId="1" applyNumberFormat="1" applyFont="1" applyFill="1" applyBorder="1" applyAlignment="1"/>
    <xf numFmtId="43" fontId="7" fillId="4" borderId="0" xfId="1" applyFont="1" applyFill="1" applyBorder="1"/>
    <xf numFmtId="164" fontId="3" fillId="4" borderId="0" xfId="0" applyNumberFormat="1" applyFont="1" applyFill="1" applyBorder="1"/>
    <xf numFmtId="164" fontId="8" fillId="4" borderId="0" xfId="1" applyNumberFormat="1" applyFont="1" applyFill="1" applyAlignment="1">
      <alignment horizontal="center"/>
    </xf>
    <xf numFmtId="0" fontId="11" fillId="4" borderId="1" xfId="0" applyFont="1" applyFill="1" applyBorder="1" applyAlignment="1">
      <alignment horizontal="center" vertical="justify"/>
    </xf>
    <xf numFmtId="0" fontId="8" fillId="4" borderId="0" xfId="0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justify"/>
    </xf>
    <xf numFmtId="3" fontId="19" fillId="0" borderId="0" xfId="0" applyNumberFormat="1" applyFont="1" applyBorder="1" applyAlignment="1">
      <alignment horizontal="right"/>
    </xf>
    <xf numFmtId="41" fontId="18" fillId="0" borderId="0" xfId="1" applyNumberFormat="1" applyFont="1" applyAlignment="1">
      <alignment horizontal="right"/>
    </xf>
    <xf numFmtId="41" fontId="18" fillId="0" borderId="1" xfId="1" applyNumberFormat="1" applyFont="1" applyBorder="1" applyAlignment="1">
      <alignment horizontal="center"/>
    </xf>
    <xf numFmtId="41" fontId="8" fillId="0" borderId="2" xfId="1" applyNumberFormat="1" applyFont="1" applyBorder="1" applyAlignment="1">
      <alignment horizontal="right"/>
    </xf>
    <xf numFmtId="41" fontId="18" fillId="0" borderId="3" xfId="1" applyNumberFormat="1" applyFont="1" applyBorder="1" applyAlignment="1">
      <alignment horizontal="right"/>
    </xf>
    <xf numFmtId="41" fontId="18" fillId="0" borderId="4" xfId="1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41" fontId="17" fillId="0" borderId="1" xfId="0" applyNumberFormat="1" applyFont="1" applyBorder="1" applyAlignment="1">
      <alignment horizontal="right" vertical="center" wrapText="1"/>
    </xf>
    <xf numFmtId="41" fontId="3" fillId="0" borderId="1" xfId="1" applyNumberFormat="1" applyFont="1" applyBorder="1" applyAlignment="1">
      <alignment horizontal="center"/>
    </xf>
    <xf numFmtId="41" fontId="17" fillId="0" borderId="0" xfId="0" applyNumberFormat="1" applyFont="1" applyAlignment="1">
      <alignment horizontal="right" vertical="center" wrapText="1"/>
    </xf>
    <xf numFmtId="41" fontId="3" fillId="0" borderId="0" xfId="1" applyNumberFormat="1" applyFont="1" applyAlignment="1">
      <alignment horizontal="right"/>
    </xf>
    <xf numFmtId="41" fontId="8" fillId="0" borderId="0" xfId="0" quotePrefix="1" applyNumberFormat="1" applyFont="1" applyAlignment="1">
      <alignment horizontal="right" vertical="center" wrapText="1"/>
    </xf>
    <xf numFmtId="41" fontId="8" fillId="0" borderId="1" xfId="0" applyNumberFormat="1" applyFont="1" applyBorder="1" applyAlignment="1">
      <alignment horizontal="right" vertical="center" wrapText="1"/>
    </xf>
    <xf numFmtId="41" fontId="17" fillId="0" borderId="2" xfId="1" applyNumberFormat="1" applyFont="1" applyBorder="1" applyAlignment="1">
      <alignment horizontal="right" vertical="center" wrapText="1"/>
    </xf>
    <xf numFmtId="41" fontId="18" fillId="0" borderId="0" xfId="1" applyNumberFormat="1" applyFont="1" applyBorder="1" applyAlignment="1">
      <alignment horizontal="right"/>
    </xf>
    <xf numFmtId="41" fontId="18" fillId="0" borderId="1" xfId="1" applyNumberFormat="1" applyFont="1" applyBorder="1" applyAlignment="1">
      <alignment horizontal="right"/>
    </xf>
    <xf numFmtId="41" fontId="18" fillId="0" borderId="0" xfId="1" applyNumberFormat="1" applyFont="1" applyBorder="1" applyAlignment="1">
      <alignment horizontal="center"/>
    </xf>
    <xf numFmtId="41" fontId="8" fillId="0" borderId="1" xfId="0" quotePrefix="1" applyNumberFormat="1" applyFont="1" applyBorder="1" applyAlignment="1">
      <alignment horizontal="right" vertical="center" wrapText="1"/>
    </xf>
    <xf numFmtId="14" fontId="8" fillId="0" borderId="0" xfId="0" quotePrefix="1" applyNumberFormat="1" applyFont="1" applyAlignment="1">
      <alignment horizontal="right" vertical="center" wrapText="1"/>
    </xf>
    <xf numFmtId="14" fontId="8" fillId="0" borderId="1" xfId="0" quotePrefix="1" applyNumberFormat="1" applyFont="1" applyBorder="1" applyAlignment="1">
      <alignment horizontal="right" vertical="center" wrapText="1"/>
    </xf>
    <xf numFmtId="41" fontId="3" fillId="0" borderId="4" xfId="1" applyNumberFormat="1" applyFont="1" applyBorder="1" applyAlignment="1">
      <alignment horizontal="center"/>
    </xf>
    <xf numFmtId="41" fontId="3" fillId="0" borderId="1" xfId="1" applyNumberFormat="1" applyFont="1" applyBorder="1" applyAlignment="1">
      <alignment horizontal="right"/>
    </xf>
    <xf numFmtId="41" fontId="3" fillId="0" borderId="0" xfId="1" applyNumberFormat="1" applyFont="1" applyAlignment="1">
      <alignment horizontal="center"/>
    </xf>
    <xf numFmtId="0" fontId="3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3" fillId="2" borderId="0" xfId="0" quotePrefix="1" applyFont="1" applyFill="1" applyAlignment="1">
      <alignment horizontal="justify" vertical="center" wrapText="1"/>
    </xf>
    <xf numFmtId="41" fontId="7" fillId="0" borderId="0" xfId="0" applyNumberFormat="1" applyFont="1" applyAlignment="1">
      <alignment horizontal="right" shrinkToFit="1"/>
    </xf>
    <xf numFmtId="3" fontId="7" fillId="0" borderId="0" xfId="0" applyNumberFormat="1" applyFont="1" applyAlignment="1">
      <alignment horizontal="center" shrinkToFit="1"/>
    </xf>
    <xf numFmtId="41" fontId="5" fillId="0" borderId="0" xfId="0" applyNumberFormat="1" applyFont="1" applyBorder="1" applyAlignment="1">
      <alignment horizontal="center"/>
    </xf>
    <xf numFmtId="0" fontId="3" fillId="2" borderId="0" xfId="0" applyNumberFormat="1" applyFont="1" applyFill="1" applyAlignment="1">
      <alignment horizontal="left" vertical="justify" wrapText="1"/>
    </xf>
    <xf numFmtId="0" fontId="3" fillId="2" borderId="0" xfId="0" quotePrefix="1" applyNumberFormat="1" applyFont="1" applyFill="1" applyAlignment="1">
      <alignment horizontal="left" vertical="justify" wrapText="1"/>
    </xf>
    <xf numFmtId="41" fontId="18" fillId="0" borderId="0" xfId="1" applyNumberFormat="1" applyFont="1" applyAlignment="1">
      <alignment horizontal="justify" vertical="center" wrapText="1"/>
    </xf>
    <xf numFmtId="41" fontId="18" fillId="0" borderId="0" xfId="0" applyNumberFormat="1" applyFont="1" applyAlignment="1">
      <alignment horizontal="right"/>
    </xf>
    <xf numFmtId="0" fontId="40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16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4" fontId="17" fillId="0" borderId="0" xfId="0" applyNumberFormat="1" applyFont="1" applyAlignment="1">
      <alignment horizontal="right" vertical="center" wrapText="1"/>
    </xf>
    <xf numFmtId="164" fontId="17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1" xfId="0" applyFont="1" applyBorder="1" applyAlignment="1">
      <alignment horizontal="right" vertical="center" wrapText="1"/>
    </xf>
    <xf numFmtId="164" fontId="18" fillId="0" borderId="4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35" fillId="0" borderId="0" xfId="1" applyNumberFormat="1" applyFont="1" applyBorder="1" applyAlignment="1">
      <alignment horizontal="right"/>
    </xf>
    <xf numFmtId="2" fontId="33" fillId="0" borderId="0" xfId="0" applyNumberFormat="1" applyFont="1" applyBorder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14" fontId="17" fillId="0" borderId="0" xfId="0" quotePrefix="1" applyNumberFormat="1" applyFont="1" applyAlignment="1">
      <alignment horizontal="right" vertical="center" wrapText="1"/>
    </xf>
    <xf numFmtId="164" fontId="18" fillId="0" borderId="0" xfId="1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right"/>
    </xf>
    <xf numFmtId="164" fontId="35" fillId="0" borderId="0" xfId="1" applyNumberFormat="1" applyFont="1" applyAlignment="1">
      <alignment horizontal="center" vertical="center"/>
    </xf>
    <xf numFmtId="0" fontId="34" fillId="0" borderId="2" xfId="0" applyFont="1" applyBorder="1"/>
    <xf numFmtId="0" fontId="40" fillId="0" borderId="0" xfId="0" applyFont="1" applyAlignment="1">
      <alignment horizontal="right"/>
    </xf>
    <xf numFmtId="0" fontId="35" fillId="0" borderId="0" xfId="0" applyFont="1" applyAlignment="1">
      <alignment horizontal="left" vertical="center" wrapText="1"/>
    </xf>
    <xf numFmtId="4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4" fontId="8" fillId="0" borderId="0" xfId="0" applyNumberFormat="1" applyFont="1" applyAlignment="1">
      <alignment horizontal="right"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18" fillId="0" borderId="0" xfId="0" applyFont="1" applyAlignment="1">
      <alignment horizontal="left" vertical="center" wrapText="1"/>
    </xf>
    <xf numFmtId="41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38" fillId="0" borderId="0" xfId="0" applyNumberFormat="1" applyFont="1" applyAlignment="1">
      <alignment horizontal="center"/>
    </xf>
    <xf numFmtId="0" fontId="3" fillId="0" borderId="0" xfId="0" applyFont="1" applyAlignment="1">
      <alignment horizontal="center" shrinkToFit="1"/>
    </xf>
    <xf numFmtId="0" fontId="11" fillId="0" borderId="0" xfId="0" applyFont="1" applyAlignment="1">
      <alignment horizontal="left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4" fontId="20" fillId="0" borderId="0" xfId="1" applyNumberFormat="1" applyFont="1" applyAlignment="1">
      <alignment horizontal="center"/>
    </xf>
    <xf numFmtId="164" fontId="20" fillId="2" borderId="0" xfId="1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0" fontId="22" fillId="0" borderId="1" xfId="0" applyFont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center"/>
    </xf>
    <xf numFmtId="164" fontId="20" fillId="2" borderId="0" xfId="1" applyNumberFormat="1" applyFont="1" applyFill="1" applyAlignment="1">
      <alignment horizontal="right"/>
    </xf>
    <xf numFmtId="164" fontId="20" fillId="0" borderId="0" xfId="1" applyNumberFormat="1" applyFont="1" applyAlignment="1">
      <alignment horizontal="right"/>
    </xf>
    <xf numFmtId="0" fontId="20" fillId="0" borderId="0" xfId="0" applyFont="1" applyAlignment="1">
      <alignment horizontal="center"/>
    </xf>
    <xf numFmtId="164" fontId="20" fillId="0" borderId="1" xfId="1" applyNumberFormat="1" applyFont="1" applyBorder="1" applyAlignment="1">
      <alignment horizontal="right"/>
    </xf>
    <xf numFmtId="164" fontId="20" fillId="0" borderId="1" xfId="1" applyNumberFormat="1" applyFont="1" applyBorder="1" applyAlignment="1">
      <alignment horizontal="center"/>
    </xf>
    <xf numFmtId="164" fontId="20" fillId="2" borderId="0" xfId="1" applyNumberFormat="1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164" fontId="20" fillId="0" borderId="4" xfId="1" applyNumberFormat="1" applyFont="1" applyBorder="1" applyAlignment="1">
      <alignment horizontal="center"/>
    </xf>
    <xf numFmtId="164" fontId="20" fillId="0" borderId="4" xfId="1" applyNumberFormat="1" applyFont="1" applyBorder="1" applyAlignment="1">
      <alignment horizontal="right"/>
    </xf>
    <xf numFmtId="164" fontId="22" fillId="0" borderId="0" xfId="1" applyNumberFormat="1" applyFont="1" applyAlignment="1">
      <alignment horizontal="center"/>
    </xf>
    <xf numFmtId="164" fontId="20" fillId="0" borderId="0" xfId="1" applyNumberFormat="1" applyFont="1" applyBorder="1" applyAlignment="1">
      <alignment horizontal="right"/>
    </xf>
    <xf numFmtId="164" fontId="20" fillId="3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justify" wrapText="1"/>
    </xf>
    <xf numFmtId="0" fontId="20" fillId="0" borderId="1" xfId="0" applyFont="1" applyBorder="1" applyAlignment="1">
      <alignment horizontal="center"/>
    </xf>
    <xf numFmtId="0" fontId="3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4" fontId="22" fillId="0" borderId="0" xfId="0" quotePrefix="1" applyNumberFormat="1" applyFont="1" applyAlignment="1">
      <alignment horizontal="right" vertical="center" wrapText="1"/>
    </xf>
    <xf numFmtId="14" fontId="22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justify" vertical="center" wrapText="1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indent="6"/>
    </xf>
    <xf numFmtId="14" fontId="2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justify" wrapText="1"/>
    </xf>
    <xf numFmtId="164" fontId="3" fillId="0" borderId="1" xfId="1" applyNumberFormat="1" applyFont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6">
    <cellStyle name="Comma" xfId="1" builtinId="3"/>
    <cellStyle name="Normal" xfId="0" builtinId="0"/>
    <cellStyle name="Normal 2 2" xfId="2"/>
    <cellStyle name="Normal 2 3" xfId="3"/>
    <cellStyle name="Percent" xfId="4" builtinId="5"/>
    <cellStyle name="Style 1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traco\2015\cong%20b&#244;%20thong%20tin\bctc\lam%20bao%20cao%20tai%20chinh%20q1-2015\cty%20me\BAN%20CAN%20DOI%20KE%20TOAN%20Q1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traco\2015\cong%20b&#244;%20thong%20tin\bctc\lam%20bao%20cao%20tai%20chinh%20q1-2015\cty%20me\TINH%20LOI%20NHUAN%20QUY%201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ien\DOANH%20THU\DTHU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%20cotraco\2015\cong%20b&#244;%20thong%20tin\bctc\lam%20bao%20cao%20tai%20chinh%20q1-2015\cty%20me\LU%20CHUYEN%20TIN%20TE%20Q1-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EO PHAN MEN CHUA SUA"/>
      <sheetName val="THEO PHAN MEN- bu tru kiem toan"/>
    </sheetNames>
    <sheetDataSet>
      <sheetData sheetId="0">
        <row r="6">
          <cell r="D6">
            <v>1737296456</v>
          </cell>
          <cell r="F6">
            <v>1185726383</v>
          </cell>
        </row>
        <row r="10">
          <cell r="D10">
            <v>10000000000</v>
          </cell>
          <cell r="F10">
            <v>16000000000</v>
          </cell>
        </row>
        <row r="15">
          <cell r="F15">
            <v>5000000000</v>
          </cell>
          <cell r="G15">
            <v>0</v>
          </cell>
        </row>
        <row r="17">
          <cell r="F17">
            <v>6307150597</v>
          </cell>
          <cell r="G17">
            <v>32104016611</v>
          </cell>
        </row>
        <row r="18">
          <cell r="F18">
            <v>504660914</v>
          </cell>
          <cell r="G18">
            <v>258969939</v>
          </cell>
        </row>
        <row r="22">
          <cell r="F22">
            <v>2720080313</v>
          </cell>
          <cell r="G22">
            <v>935429584</v>
          </cell>
        </row>
        <row r="32">
          <cell r="F32">
            <v>14604862334</v>
          </cell>
          <cell r="G32">
            <v>8656804761</v>
          </cell>
        </row>
        <row r="42">
          <cell r="F42">
            <v>24275833</v>
          </cell>
          <cell r="G42">
            <v>97103333</v>
          </cell>
        </row>
        <row r="45">
          <cell r="F45">
            <v>12778100</v>
          </cell>
          <cell r="G45">
            <v>0</v>
          </cell>
        </row>
        <row r="47">
          <cell r="F47">
            <v>377703091</v>
          </cell>
          <cell r="G47">
            <v>9603091</v>
          </cell>
        </row>
        <row r="53">
          <cell r="F53">
            <v>10115558912</v>
          </cell>
          <cell r="G53">
            <v>10837556354</v>
          </cell>
        </row>
        <row r="58">
          <cell r="F58">
            <v>-3493792906</v>
          </cell>
          <cell r="G58">
            <v>-3493792906</v>
          </cell>
        </row>
        <row r="61">
          <cell r="F61">
            <v>39279882574</v>
          </cell>
          <cell r="G61">
            <v>39154282574</v>
          </cell>
        </row>
        <row r="62">
          <cell r="F62">
            <v>-32835450452</v>
          </cell>
          <cell r="G62">
            <v>-31939500084</v>
          </cell>
        </row>
        <row r="67">
          <cell r="F67">
            <v>261620000</v>
          </cell>
          <cell r="G67">
            <v>261620000</v>
          </cell>
        </row>
        <row r="68">
          <cell r="F68">
            <v>-3493283</v>
          </cell>
          <cell r="G68">
            <v>-3224569</v>
          </cell>
        </row>
        <row r="74">
          <cell r="F74">
            <v>2903254501</v>
          </cell>
          <cell r="G74">
            <v>2096841543</v>
          </cell>
        </row>
        <row r="76">
          <cell r="F76">
            <v>1500000000</v>
          </cell>
          <cell r="G76">
            <v>1500000000</v>
          </cell>
        </row>
        <row r="82">
          <cell r="F82">
            <v>10000000000</v>
          </cell>
          <cell r="G82">
            <v>0</v>
          </cell>
        </row>
        <row r="86">
          <cell r="F86">
            <v>21750000</v>
          </cell>
          <cell r="G86">
            <v>21750000</v>
          </cell>
        </row>
        <row r="91">
          <cell r="F91">
            <v>1000000000</v>
          </cell>
          <cell r="G91">
            <v>1115870260</v>
          </cell>
        </row>
        <row r="92">
          <cell r="F92">
            <v>11610500013</v>
          </cell>
          <cell r="G92">
            <v>5793042664</v>
          </cell>
        </row>
        <row r="93">
          <cell r="F93">
            <v>8191969000</v>
          </cell>
          <cell r="G93">
            <v>2679870645</v>
          </cell>
        </row>
        <row r="94">
          <cell r="F94">
            <v>444133492</v>
          </cell>
          <cell r="G94">
            <v>5965773001</v>
          </cell>
        </row>
        <row r="95">
          <cell r="F95">
            <v>570176214</v>
          </cell>
          <cell r="G95">
            <v>1360886709</v>
          </cell>
        </row>
        <row r="96">
          <cell r="F96">
            <v>135438538</v>
          </cell>
          <cell r="G96">
            <v>136523412</v>
          </cell>
        </row>
        <row r="100">
          <cell r="F100">
            <v>1952911378</v>
          </cell>
          <cell r="G100">
            <v>4331438756</v>
          </cell>
        </row>
        <row r="109">
          <cell r="F109">
            <v>2268974682</v>
          </cell>
          <cell r="G109">
            <v>2268974682</v>
          </cell>
        </row>
        <row r="110">
          <cell r="F110">
            <v>1047742097</v>
          </cell>
          <cell r="G110">
            <v>1231352097</v>
          </cell>
        </row>
        <row r="114">
          <cell r="F114">
            <v>0</v>
          </cell>
        </row>
        <row r="115">
          <cell r="F115">
            <v>321632125</v>
          </cell>
          <cell r="G115">
            <v>321632125</v>
          </cell>
        </row>
        <row r="119">
          <cell r="F119">
            <v>105007359</v>
          </cell>
          <cell r="G119">
            <v>105007359</v>
          </cell>
        </row>
        <row r="120">
          <cell r="F120">
            <v>3702389141</v>
          </cell>
          <cell r="G120">
            <v>3899889141</v>
          </cell>
        </row>
        <row r="134">
          <cell r="F134">
            <v>27000000000</v>
          </cell>
          <cell r="G134">
            <v>27000000000</v>
          </cell>
        </row>
        <row r="142">
          <cell r="F142">
            <v>7805044329</v>
          </cell>
          <cell r="G142">
            <v>7805044329</v>
          </cell>
        </row>
        <row r="147">
          <cell r="G147">
            <v>7508825587</v>
          </cell>
        </row>
        <row r="148">
          <cell r="F148">
            <v>301787590</v>
          </cell>
          <cell r="G148">
            <v>301787590</v>
          </cell>
        </row>
        <row r="151">
          <cell r="F151">
            <v>406231389</v>
          </cell>
        </row>
      </sheetData>
      <sheetData sheetId="1">
        <row r="7">
          <cell r="F7">
            <v>504884520</v>
          </cell>
          <cell r="G7">
            <v>834724633</v>
          </cell>
        </row>
        <row r="8">
          <cell r="F8">
            <v>680841863</v>
          </cell>
          <cell r="G8">
            <v>902571823</v>
          </cell>
        </row>
        <row r="10">
          <cell r="F10">
            <v>16000000000</v>
          </cell>
          <cell r="G10">
            <v>10000000000</v>
          </cell>
        </row>
        <row r="15">
          <cell r="F15">
            <v>5000000000</v>
          </cell>
        </row>
        <row r="26">
          <cell r="F26">
            <v>2648250541</v>
          </cell>
        </row>
        <row r="30">
          <cell r="F30">
            <v>55856190</v>
          </cell>
        </row>
        <row r="31">
          <cell r="F31">
            <v>11676952</v>
          </cell>
        </row>
        <row r="32">
          <cell r="F32">
            <v>4296630</v>
          </cell>
        </row>
        <row r="38">
          <cell r="F38">
            <v>388659315</v>
          </cell>
          <cell r="G38">
            <v>276099099</v>
          </cell>
        </row>
        <row r="40">
          <cell r="F40">
            <v>12825926735</v>
          </cell>
          <cell r="G40">
            <v>6990429378</v>
          </cell>
        </row>
        <row r="46">
          <cell r="F46">
            <v>24275833</v>
          </cell>
          <cell r="G46">
            <v>97103333</v>
          </cell>
        </row>
        <row r="49">
          <cell r="F49">
            <v>12778100</v>
          </cell>
        </row>
        <row r="51">
          <cell r="G51">
            <v>9603091</v>
          </cell>
        </row>
        <row r="52">
          <cell r="F52">
            <v>377703091</v>
          </cell>
        </row>
        <row r="78">
          <cell r="F78">
            <v>2903254501</v>
          </cell>
          <cell r="G78">
            <v>2096841543</v>
          </cell>
        </row>
        <row r="90">
          <cell r="F90">
            <v>21750000</v>
          </cell>
        </row>
        <row r="95">
          <cell r="F95">
            <v>1000000000</v>
          </cell>
          <cell r="G95">
            <v>1115870260</v>
          </cell>
        </row>
        <row r="100">
          <cell r="F100">
            <v>444133492</v>
          </cell>
          <cell r="G100">
            <v>5965773001</v>
          </cell>
        </row>
        <row r="102">
          <cell r="F102">
            <v>135438538</v>
          </cell>
        </row>
        <row r="107">
          <cell r="F107">
            <v>1830706276</v>
          </cell>
          <cell r="G107">
            <v>3643347654</v>
          </cell>
        </row>
        <row r="110">
          <cell r="F110">
            <v>122205102</v>
          </cell>
          <cell r="G110">
            <v>132136272</v>
          </cell>
        </row>
        <row r="117">
          <cell r="G117">
            <v>2268974682</v>
          </cell>
        </row>
        <row r="129">
          <cell r="F129">
            <v>254000000</v>
          </cell>
        </row>
        <row r="130">
          <cell r="F130">
            <v>3448389141</v>
          </cell>
          <cell r="G130">
            <v>3645889141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1.2015 CHÍNH-THỨC"/>
      <sheetName val="Q1.2015 CHÍNH-THỨC (2)"/>
      <sheetName val="Q1.2015 CHÍNH-THỨC (3)"/>
    </sheetNames>
    <sheetDataSet>
      <sheetData sheetId="0"/>
      <sheetData sheetId="1">
        <row r="61">
          <cell r="C61">
            <v>18064545</v>
          </cell>
        </row>
        <row r="88">
          <cell r="C88">
            <v>135408761</v>
          </cell>
        </row>
      </sheetData>
      <sheetData sheetId="2">
        <row r="48">
          <cell r="C48">
            <v>16260489818</v>
          </cell>
        </row>
        <row r="89">
          <cell r="C89">
            <v>17599190</v>
          </cell>
        </row>
        <row r="92">
          <cell r="C92">
            <v>1692858747</v>
          </cell>
        </row>
        <row r="96">
          <cell r="C96">
            <v>101530699</v>
          </cell>
        </row>
        <row r="121">
          <cell r="C121">
            <v>37975855.939999998</v>
          </cell>
        </row>
        <row r="122">
          <cell r="C122">
            <v>113803977.06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ỔNG HỢP BAO CAO DOANH THU"/>
      <sheetName val="TỔNG HỢP  DOANH THU quy 1"/>
      <sheetName val="SCTXQL"/>
      <sheetName val="SCTXDT"/>
      <sheetName val="SCLQL"/>
      <sheetName val="DBGT QL"/>
      <sheetName val="SCLDT"/>
      <sheetName val="SCLDT -son cau binh duong"/>
      <sheetName val="SCLDT 2013 còn nợ"/>
      <sheetName val="KPBLDT B2"/>
      <sheetName val="KPBLDT B1"/>
      <sheetName val="DH2013"/>
      <sheetName val="ATGT"/>
      <sheetName val="TĐIỆN T KON TUM"/>
      <sheetName val="THỦY ĐIỆN SÔNG TRANH"/>
      <sheetName val="ATGT DT"/>
      <sheetName val="LẬP HSDT SCTX DT"/>
      <sheetName val="NC ĐT611"/>
      <sheetName val="NC ĐT611B"/>
      <sheetName val="NC DT614-2014"/>
      <sheetName val="NC DT614"/>
      <sheetName val="NC DT616- 2013"/>
      <sheetName val="NOI THI TIEN PHUOC"/>
      <sheetName val="GO NOI"/>
      <sheetName val="KDC5"/>
      <sheetName val="SCDT615 CTY TPUONG"/>
      <sheetName val="sc dh7 duy xuyen"/>
      <sheetName val="NGỌC KHÔ"/>
      <sheetName val="NỘI THI ĐÔNG PHÚ Q SƠN"/>
      <sheetName val="BIEN PHONG"/>
      <sheetName val="ĐẠI BÌNH NÔNG SƠN"/>
      <sheetName val="CÁC CT BTN 2015"/>
      <sheetName val="SON DUONG"/>
      <sheetName val="CỬA KHẨU NAM GIANG"/>
      <sheetName val="QSDĐ KDC5"/>
      <sheetName val="THU NHAP KHAC"/>
      <sheetName val="KPBLDT B2 "/>
      <sheetName val="KPBLDT610B BS "/>
      <sheetName val="SCDT609"/>
      <sheetName val="NCDT616- 2011"/>
      <sheetName val="NC DT616 gtnt 2012"/>
      <sheetName val="R5-4"/>
      <sheetName val="namqnam r1"/>
      <sheetName val="N24 gd2"/>
      <sheetName val="ĐƯỜNG LÊ LỢI"/>
      <sheetName val="N24"/>
      <sheetName val="Qna03"/>
      <sheetName val="Qna04"/>
      <sheetName val="va ô ga dt609"/>
      <sheetName val="TAMQUANG"/>
      <sheetName val="tra bui"/>
      <sheetName val="LICOGI"/>
      <sheetName val="BTN 14E BANQLDA"/>
      <sheetName val="CẦU TẠM BAILEY NQN"/>
      <sheetName val="TIÊN AN -TIÊN LỘC"/>
      <sheetName val="TRƯỜNG CĐKT"/>
      <sheetName val="ĐIỆN NAM - ĐIỆN NGỌC"/>
      <sheetName val="THỦY ĐIỆN SÔNG TRANH giảm dthu"/>
      <sheetName val="Giảm doanh thu "/>
      <sheetName val="CẦU TÀI THÀNH"/>
      <sheetName val="san ui dien ngoc - cty a chau"/>
      <sheetName val="giảm NCẤP CẢI TẠO ĐT616 2008"/>
      <sheetName val="Giảm KPBLDT604 2007"/>
      <sheetName val="giảm SCTXQL2009"/>
      <sheetName val="namqnam"/>
      <sheetName val="BANG TONG HOP GTSL VÀ TIỀN VÊ C"/>
      <sheetName val="tong hop cong no 31-12-13"/>
      <sheetName val="TỔNG HỢP  DOANH THU  cho kh"/>
    </sheetNames>
    <sheetDataSet>
      <sheetData sheetId="0"/>
      <sheetData sheetId="1">
        <row r="25">
          <cell r="C25">
            <v>1251490499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y"/>
      <sheetName val="lam lai"/>
    </sheetNames>
    <sheetDataSet>
      <sheetData sheetId="0"/>
      <sheetData sheetId="1">
        <row r="5">
          <cell r="E5">
            <v>50200368823</v>
          </cell>
        </row>
        <row r="11">
          <cell r="E11">
            <v>-19574106369</v>
          </cell>
        </row>
        <row r="25">
          <cell r="E25">
            <v>-2193019984</v>
          </cell>
        </row>
        <row r="30">
          <cell r="E30">
            <v>-18684064</v>
          </cell>
        </row>
        <row r="32">
          <cell r="E32">
            <v>-3844945807</v>
          </cell>
        </row>
        <row r="34">
          <cell r="E34">
            <v>575510142</v>
          </cell>
        </row>
        <row r="52">
          <cell r="E52">
            <v>-3975748648</v>
          </cell>
        </row>
        <row r="90">
          <cell r="E90">
            <v>-797041000</v>
          </cell>
        </row>
        <row r="99">
          <cell r="E99">
            <v>-15000000000</v>
          </cell>
        </row>
        <row r="116">
          <cell r="E116">
            <v>191967094</v>
          </cell>
        </row>
        <row r="125">
          <cell r="E125">
            <v>2000000000</v>
          </cell>
        </row>
        <row r="128">
          <cell r="E128">
            <v>-2115870260</v>
          </cell>
        </row>
        <row r="139">
          <cell r="E139">
            <v>11737296456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K167"/>
  <sheetViews>
    <sheetView topLeftCell="A84" workbookViewId="0">
      <selection activeCell="H99" sqref="H99"/>
    </sheetView>
  </sheetViews>
  <sheetFormatPr defaultRowHeight="15"/>
  <cols>
    <col min="1" max="1" width="46.7109375" style="252" customWidth="1"/>
    <col min="2" max="2" width="7.7109375" style="250" customWidth="1"/>
    <col min="3" max="3" width="7.85546875" style="252" customWidth="1"/>
    <col min="4" max="4" width="20" style="252" customWidth="1"/>
    <col min="5" max="5" width="1.5703125" style="256" customWidth="1"/>
    <col min="6" max="6" width="20.5703125" style="258" customWidth="1"/>
    <col min="7" max="7" width="20.5703125" style="258" bestFit="1" customWidth="1"/>
    <col min="8" max="8" width="16.42578125" style="252" bestFit="1" customWidth="1"/>
    <col min="9" max="10" width="9.140625" style="252"/>
    <col min="11" max="11" width="16.28515625" style="253" customWidth="1"/>
    <col min="12" max="16384" width="9.140625" style="252"/>
  </cols>
  <sheetData>
    <row r="1" spans="1:11" ht="17.25">
      <c r="A1" s="249" t="s">
        <v>540</v>
      </c>
      <c r="C1" s="314" t="s">
        <v>84</v>
      </c>
      <c r="D1" s="314"/>
      <c r="E1" s="314"/>
      <c r="F1" s="314"/>
      <c r="G1" s="251"/>
    </row>
    <row r="2" spans="1:11" ht="30.75" customHeight="1">
      <c r="A2" s="254" t="s">
        <v>545</v>
      </c>
      <c r="B2" s="255"/>
      <c r="C2" s="315" t="s">
        <v>83</v>
      </c>
      <c r="D2" s="315"/>
      <c r="E2" s="315"/>
      <c r="F2" s="315"/>
      <c r="G2" s="251"/>
    </row>
    <row r="3" spans="1:11" ht="6.75" customHeight="1">
      <c r="F3" s="257"/>
    </row>
    <row r="4" spans="1:11" s="264" customFormat="1" ht="20.25">
      <c r="A4" s="259" t="s">
        <v>357</v>
      </c>
      <c r="B4" s="260"/>
      <c r="C4" s="260"/>
      <c r="D4" s="260"/>
      <c r="E4" s="261"/>
      <c r="F4" s="262"/>
      <c r="G4" s="263"/>
      <c r="K4" s="265"/>
    </row>
    <row r="5" spans="1:11" s="271" customFormat="1" ht="18.75">
      <c r="A5" s="266" t="s">
        <v>430</v>
      </c>
      <c r="B5" s="267"/>
      <c r="C5" s="267"/>
      <c r="D5" s="267"/>
      <c r="E5" s="268"/>
      <c r="F5" s="269"/>
      <c r="G5" s="270"/>
      <c r="K5" s="272"/>
    </row>
    <row r="6" spans="1:11" s="271" customFormat="1" ht="18.75">
      <c r="A6" s="266"/>
      <c r="B6" s="267"/>
      <c r="C6" s="267"/>
      <c r="D6" s="267"/>
      <c r="E6" s="268"/>
      <c r="F6" s="269"/>
      <c r="G6" s="270"/>
      <c r="K6" s="272"/>
    </row>
    <row r="7" spans="1:11" ht="16.5" customHeight="1">
      <c r="F7" s="273" t="s">
        <v>479</v>
      </c>
    </row>
    <row r="8" spans="1:11" s="250" customFormat="1" ht="31.5">
      <c r="A8" s="274" t="s">
        <v>432</v>
      </c>
      <c r="B8" s="274" t="s">
        <v>433</v>
      </c>
      <c r="C8" s="274" t="s">
        <v>434</v>
      </c>
      <c r="D8" s="275" t="s">
        <v>305</v>
      </c>
      <c r="E8" s="276"/>
      <c r="F8" s="275" t="s">
        <v>304</v>
      </c>
      <c r="G8" s="277"/>
      <c r="K8" s="278"/>
    </row>
    <row r="9" spans="1:11" s="250" customFormat="1" ht="11.25" customHeight="1">
      <c r="A9" s="279"/>
      <c r="B9" s="279"/>
      <c r="C9" s="279"/>
      <c r="D9" s="276"/>
      <c r="E9" s="276"/>
      <c r="F9" s="275"/>
      <c r="G9" s="277"/>
      <c r="K9" s="278"/>
    </row>
    <row r="10" spans="1:11" s="282" customFormat="1" ht="18.75" customHeight="1">
      <c r="A10" s="280" t="s">
        <v>435</v>
      </c>
      <c r="B10" s="281">
        <v>100</v>
      </c>
      <c r="D10" s="283">
        <f>+D11+D14+D18+D27+D30</f>
        <v>46737237565</v>
      </c>
      <c r="E10" s="284"/>
      <c r="F10" s="283">
        <f>+F11+F14+F18+F27+F30</f>
        <v>51962453300</v>
      </c>
      <c r="G10" s="284"/>
      <c r="K10" s="285"/>
    </row>
    <row r="11" spans="1:11" s="282" customFormat="1" ht="18.75" customHeight="1">
      <c r="A11" s="282" t="s">
        <v>436</v>
      </c>
      <c r="B11" s="281">
        <v>110</v>
      </c>
      <c r="C11" s="282">
        <v>5</v>
      </c>
      <c r="D11" s="284">
        <f>+D12+D13</f>
        <v>17185726383</v>
      </c>
      <c r="E11" s="284"/>
      <c r="F11" s="284">
        <f>+F12+F13</f>
        <v>11737296456</v>
      </c>
      <c r="G11" s="284"/>
      <c r="K11" s="285"/>
    </row>
    <row r="12" spans="1:11" s="256" customFormat="1" ht="18.75" customHeight="1">
      <c r="A12" s="256" t="s">
        <v>437</v>
      </c>
      <c r="B12" s="286">
        <v>111</v>
      </c>
      <c r="D12" s="287">
        <f>+'[1]THEO PHAN MEN CHUA SUA'!$F$6</f>
        <v>1185726383</v>
      </c>
      <c r="E12" s="287"/>
      <c r="F12" s="287">
        <f>+'[1]THEO PHAN MEN CHUA SUA'!$D$6</f>
        <v>1737296456</v>
      </c>
      <c r="G12" s="287"/>
      <c r="K12" s="288"/>
    </row>
    <row r="13" spans="1:11" s="256" customFormat="1" ht="18.75" customHeight="1">
      <c r="A13" s="256" t="s">
        <v>438</v>
      </c>
      <c r="B13" s="286">
        <v>112</v>
      </c>
      <c r="D13" s="287">
        <f>+'[1]THEO PHAN MEN CHUA SUA'!$F$10</f>
        <v>16000000000</v>
      </c>
      <c r="E13" s="287"/>
      <c r="F13" s="287">
        <f>+'[1]THEO PHAN MEN CHUA SUA'!$D$10</f>
        <v>10000000000</v>
      </c>
      <c r="G13" s="287"/>
      <c r="K13" s="288"/>
    </row>
    <row r="14" spans="1:11" s="282" customFormat="1" ht="18.75" customHeight="1">
      <c r="A14" s="282" t="s">
        <v>85</v>
      </c>
      <c r="B14" s="281">
        <v>120</v>
      </c>
      <c r="C14" s="282">
        <v>6</v>
      </c>
      <c r="D14" s="284">
        <f>SUM(D15:D17)</f>
        <v>5000000000</v>
      </c>
      <c r="E14" s="284"/>
      <c r="F14" s="284">
        <f>SUM(F15:F17)</f>
        <v>0</v>
      </c>
      <c r="G14" s="284"/>
      <c r="K14" s="285"/>
    </row>
    <row r="15" spans="1:11" s="256" customFormat="1" ht="18.75" hidden="1" customHeight="1">
      <c r="A15" s="256" t="s">
        <v>453</v>
      </c>
      <c r="B15" s="286">
        <v>121</v>
      </c>
      <c r="D15" s="287">
        <v>0</v>
      </c>
      <c r="E15" s="287"/>
      <c r="F15" s="287"/>
      <c r="G15" s="287"/>
      <c r="K15" s="288"/>
    </row>
    <row r="16" spans="1:11" s="256" customFormat="1" ht="18.75" hidden="1" customHeight="1">
      <c r="A16" s="256" t="s">
        <v>65</v>
      </c>
      <c r="B16" s="286">
        <v>122</v>
      </c>
      <c r="D16" s="287">
        <v>0</v>
      </c>
      <c r="E16" s="287"/>
      <c r="F16" s="287"/>
      <c r="G16" s="287"/>
      <c r="K16" s="288"/>
    </row>
    <row r="17" spans="1:11" s="256" customFormat="1" ht="18.75" customHeight="1">
      <c r="A17" s="256" t="s">
        <v>66</v>
      </c>
      <c r="B17" s="286">
        <v>123</v>
      </c>
      <c r="D17" s="287">
        <f>+'[1]THEO PHAN MEN CHUA SUA'!F15</f>
        <v>5000000000</v>
      </c>
      <c r="E17" s="287"/>
      <c r="F17" s="287">
        <f>+'[1]THEO PHAN MEN CHUA SUA'!G15</f>
        <v>0</v>
      </c>
      <c r="G17" s="287"/>
      <c r="K17" s="288"/>
    </row>
    <row r="18" spans="1:11" s="282" customFormat="1" ht="18.75" customHeight="1">
      <c r="A18" s="282" t="s">
        <v>86</v>
      </c>
      <c r="B18" s="281">
        <v>130</v>
      </c>
      <c r="D18" s="284">
        <f>SUM(D19:D26)</f>
        <v>9531891824</v>
      </c>
      <c r="E18" s="284"/>
      <c r="F18" s="284">
        <f>SUM(F19:F26)</f>
        <v>31461645659</v>
      </c>
      <c r="G18" s="284"/>
      <c r="K18" s="285"/>
    </row>
    <row r="19" spans="1:11" s="256" customFormat="1" ht="18.75" customHeight="1">
      <c r="A19" s="256" t="s">
        <v>67</v>
      </c>
      <c r="B19" s="286">
        <v>131</v>
      </c>
      <c r="D19" s="287">
        <f>+'[1]THEO PHAN MEN CHUA SUA'!F17</f>
        <v>6307150597</v>
      </c>
      <c r="E19" s="287"/>
      <c r="F19" s="287">
        <f>+'[1]THEO PHAN MEN CHUA SUA'!G17-1280815645</f>
        <v>30823200966</v>
      </c>
      <c r="G19" s="287"/>
      <c r="K19" s="288"/>
    </row>
    <row r="20" spans="1:11" s="256" customFormat="1" ht="18.75" customHeight="1">
      <c r="A20" s="256" t="s">
        <v>87</v>
      </c>
      <c r="B20" s="286">
        <v>132</v>
      </c>
      <c r="D20" s="287">
        <f>+'[1]THEO PHAN MEN CHUA SUA'!F18</f>
        <v>504660914</v>
      </c>
      <c r="E20" s="287"/>
      <c r="F20" s="287">
        <f>+'[1]THEO PHAN MEN CHUA SUA'!G18</f>
        <v>258969939</v>
      </c>
      <c r="G20" s="287"/>
      <c r="K20" s="288"/>
    </row>
    <row r="21" spans="1:11" s="256" customFormat="1" ht="18.75" customHeight="1">
      <c r="A21" s="256" t="s">
        <v>439</v>
      </c>
      <c r="B21" s="286">
        <v>133</v>
      </c>
      <c r="D21" s="287">
        <v>0</v>
      </c>
      <c r="E21" s="287"/>
      <c r="F21" s="287"/>
      <c r="G21" s="287"/>
      <c r="K21" s="288"/>
    </row>
    <row r="22" spans="1:11" s="256" customFormat="1" ht="18.75" customHeight="1">
      <c r="A22" s="256" t="s">
        <v>440</v>
      </c>
      <c r="B22" s="286">
        <v>134</v>
      </c>
      <c r="D22" s="287">
        <v>0</v>
      </c>
      <c r="E22" s="287"/>
      <c r="F22" s="287"/>
      <c r="G22" s="287"/>
      <c r="K22" s="288"/>
    </row>
    <row r="23" spans="1:11" s="256" customFormat="1" ht="18.75" customHeight="1">
      <c r="A23" s="256" t="s">
        <v>68</v>
      </c>
      <c r="B23" s="286">
        <v>135</v>
      </c>
      <c r="D23" s="287">
        <v>0</v>
      </c>
      <c r="E23" s="287"/>
      <c r="F23" s="287"/>
      <c r="G23" s="287"/>
      <c r="K23" s="288"/>
    </row>
    <row r="24" spans="1:11" s="256" customFormat="1" ht="18" customHeight="1">
      <c r="A24" s="256" t="s">
        <v>88</v>
      </c>
      <c r="B24" s="286">
        <v>136</v>
      </c>
      <c r="C24" s="256">
        <v>7</v>
      </c>
      <c r="D24" s="287">
        <f>+'[1]THEO PHAN MEN CHUA SUA'!F22</f>
        <v>2720080313</v>
      </c>
      <c r="E24" s="287"/>
      <c r="F24" s="287">
        <f>+'[1]THEO PHAN MEN CHUA SUA'!G22-555954830</f>
        <v>379474754</v>
      </c>
      <c r="G24" s="287"/>
      <c r="K24" s="288"/>
    </row>
    <row r="25" spans="1:11" s="256" customFormat="1" ht="18.75" customHeight="1">
      <c r="A25" s="256" t="s">
        <v>89</v>
      </c>
      <c r="B25" s="286">
        <v>137</v>
      </c>
      <c r="D25" s="287"/>
      <c r="E25" s="287"/>
      <c r="F25" s="287"/>
      <c r="G25" s="287"/>
      <c r="K25" s="288"/>
    </row>
    <row r="26" spans="1:11" s="256" customFormat="1" ht="18.75" customHeight="1">
      <c r="A26" s="256" t="s">
        <v>90</v>
      </c>
      <c r="B26" s="286">
        <v>139</v>
      </c>
      <c r="D26" s="287"/>
      <c r="E26" s="287"/>
      <c r="F26" s="287"/>
      <c r="G26" s="287"/>
      <c r="K26" s="288"/>
    </row>
    <row r="27" spans="1:11" s="282" customFormat="1" ht="18.75" customHeight="1">
      <c r="A27" s="282" t="s">
        <v>195</v>
      </c>
      <c r="B27" s="281">
        <v>140</v>
      </c>
      <c r="D27" s="284">
        <f>+D28+D29</f>
        <v>14604862334</v>
      </c>
      <c r="E27" s="284"/>
      <c r="F27" s="284">
        <f>+F28+F29</f>
        <v>8656804761</v>
      </c>
      <c r="G27" s="284"/>
      <c r="K27" s="285"/>
    </row>
    <row r="28" spans="1:11" s="256" customFormat="1" ht="18.75" customHeight="1">
      <c r="A28" s="256" t="s">
        <v>521</v>
      </c>
      <c r="B28" s="286">
        <v>141</v>
      </c>
      <c r="C28" s="256">
        <v>8</v>
      </c>
      <c r="D28" s="287">
        <f>+'[1]THEO PHAN MEN CHUA SUA'!F32</f>
        <v>14604862334</v>
      </c>
      <c r="E28" s="287"/>
      <c r="F28" s="287">
        <f>+'[1]THEO PHAN MEN CHUA SUA'!G32</f>
        <v>8656804761</v>
      </c>
      <c r="G28" s="287"/>
      <c r="K28" s="288"/>
    </row>
    <row r="29" spans="1:11" s="256" customFormat="1" ht="18.75" customHeight="1">
      <c r="A29" s="256" t="s">
        <v>522</v>
      </c>
      <c r="B29" s="286">
        <v>149</v>
      </c>
      <c r="D29" s="287">
        <v>0</v>
      </c>
      <c r="F29" s="287">
        <v>0</v>
      </c>
      <c r="G29" s="287"/>
      <c r="K29" s="288"/>
    </row>
    <row r="30" spans="1:11" s="282" customFormat="1" ht="18.75" customHeight="1">
      <c r="A30" s="282" t="s">
        <v>523</v>
      </c>
      <c r="B30" s="281">
        <v>150</v>
      </c>
      <c r="C30" s="282">
        <v>9</v>
      </c>
      <c r="D30" s="284">
        <f>SUM(D31:D35)</f>
        <v>414757024</v>
      </c>
      <c r="E30" s="284"/>
      <c r="F30" s="284">
        <f>SUM(F31:F35)</f>
        <v>106706424</v>
      </c>
      <c r="G30" s="284"/>
      <c r="K30" s="285"/>
    </row>
    <row r="31" spans="1:11" s="256" customFormat="1" ht="18.75" customHeight="1">
      <c r="A31" s="256" t="s">
        <v>524</v>
      </c>
      <c r="B31" s="286">
        <v>151</v>
      </c>
      <c r="D31" s="287">
        <f>+'[1]THEO PHAN MEN CHUA SUA'!F42</f>
        <v>24275833</v>
      </c>
      <c r="E31" s="287"/>
      <c r="F31" s="287">
        <f>+'[1]THEO PHAN MEN CHUA SUA'!G42</f>
        <v>97103333</v>
      </c>
      <c r="G31" s="287"/>
      <c r="K31" s="288"/>
    </row>
    <row r="32" spans="1:11" s="256" customFormat="1" ht="18.75" customHeight="1">
      <c r="A32" s="256" t="s">
        <v>525</v>
      </c>
      <c r="B32" s="286">
        <v>152</v>
      </c>
      <c r="D32" s="287">
        <v>0</v>
      </c>
      <c r="E32" s="287"/>
      <c r="F32" s="287"/>
      <c r="G32" s="287"/>
      <c r="K32" s="288"/>
    </row>
    <row r="33" spans="1:11" s="256" customFormat="1" ht="18.75" customHeight="1">
      <c r="A33" s="256" t="s">
        <v>91</v>
      </c>
      <c r="B33" s="286">
        <v>153</v>
      </c>
      <c r="D33" s="287">
        <f>+'[1]THEO PHAN MEN CHUA SUA'!F45</f>
        <v>12778100</v>
      </c>
      <c r="E33" s="287"/>
      <c r="F33" s="287">
        <f>+'[1]THEO PHAN MEN CHUA SUA'!G45</f>
        <v>0</v>
      </c>
      <c r="G33" s="287"/>
      <c r="K33" s="288"/>
    </row>
    <row r="34" spans="1:11" s="256" customFormat="1" ht="18.75" customHeight="1">
      <c r="A34" s="256" t="s">
        <v>69</v>
      </c>
      <c r="B34" s="286">
        <v>154</v>
      </c>
      <c r="D34" s="287"/>
      <c r="E34" s="287"/>
      <c r="F34" s="287"/>
      <c r="G34" s="287"/>
      <c r="K34" s="288"/>
    </row>
    <row r="35" spans="1:11" s="256" customFormat="1" ht="18.75" customHeight="1">
      <c r="A35" s="256" t="s">
        <v>70</v>
      </c>
      <c r="B35" s="286">
        <v>155</v>
      </c>
      <c r="D35" s="287">
        <f>+'[1]THEO PHAN MEN CHUA SUA'!F47</f>
        <v>377703091</v>
      </c>
      <c r="E35" s="287"/>
      <c r="F35" s="287">
        <f>+'[1]THEO PHAN MEN CHUA SUA'!G47</f>
        <v>9603091</v>
      </c>
      <c r="G35" s="287"/>
      <c r="K35" s="288"/>
    </row>
    <row r="36" spans="1:11" s="282" customFormat="1" ht="18.75" customHeight="1">
      <c r="A36" s="280" t="s">
        <v>460</v>
      </c>
      <c r="B36" s="281">
        <v>200</v>
      </c>
      <c r="D36" s="283">
        <f>+D37+D48+D58+D61+D64+D70</f>
        <v>27749329346</v>
      </c>
      <c r="E36" s="284"/>
      <c r="F36" s="283">
        <f>+F37+F48+F58+F61+F64+F70</f>
        <v>18435532912</v>
      </c>
      <c r="G36" s="284"/>
      <c r="K36" s="285"/>
    </row>
    <row r="37" spans="1:11" s="282" customFormat="1" ht="18.75" customHeight="1">
      <c r="A37" s="282" t="s">
        <v>461</v>
      </c>
      <c r="B37" s="281">
        <v>210</v>
      </c>
      <c r="D37" s="284">
        <f>SUM(D38:D44)</f>
        <v>6621766006</v>
      </c>
      <c r="E37" s="284"/>
      <c r="F37" s="284">
        <f>SUM(F38:F44)</f>
        <v>7343763448</v>
      </c>
      <c r="G37" s="284"/>
      <c r="K37" s="285"/>
    </row>
    <row r="38" spans="1:11" s="256" customFormat="1" ht="18.75" customHeight="1">
      <c r="A38" s="256" t="s">
        <v>383</v>
      </c>
      <c r="B38" s="286">
        <v>211</v>
      </c>
      <c r="D38" s="289">
        <f>+'[1]THEO PHAN MEN CHUA SUA'!F53</f>
        <v>10115558912</v>
      </c>
      <c r="E38" s="289"/>
      <c r="F38" s="289">
        <f>+'[1]THEO PHAN MEN CHUA SUA'!G53</f>
        <v>10837556354</v>
      </c>
      <c r="G38" s="287"/>
      <c r="K38" s="288"/>
    </row>
    <row r="39" spans="1:11" s="256" customFormat="1" ht="18.75" customHeight="1">
      <c r="A39" s="256" t="s">
        <v>92</v>
      </c>
      <c r="B39" s="286">
        <v>212</v>
      </c>
      <c r="F39" s="287"/>
      <c r="G39" s="287"/>
      <c r="K39" s="288"/>
    </row>
    <row r="40" spans="1:11" s="256" customFormat="1" ht="18.75" customHeight="1">
      <c r="A40" s="256" t="s">
        <v>93</v>
      </c>
      <c r="B40" s="286">
        <v>213</v>
      </c>
      <c r="F40" s="287"/>
      <c r="G40" s="287"/>
      <c r="K40" s="288"/>
    </row>
    <row r="41" spans="1:11" s="256" customFormat="1" ht="18.75" customHeight="1">
      <c r="A41" s="256" t="s">
        <v>94</v>
      </c>
      <c r="B41" s="286">
        <v>214</v>
      </c>
      <c r="F41" s="287"/>
      <c r="G41" s="287"/>
      <c r="K41" s="288"/>
    </row>
    <row r="42" spans="1:11" s="256" customFormat="1" ht="18.75" customHeight="1">
      <c r="A42" s="256" t="s">
        <v>95</v>
      </c>
      <c r="B42" s="286">
        <v>215</v>
      </c>
      <c r="F42" s="287"/>
      <c r="G42" s="287"/>
      <c r="K42" s="288"/>
    </row>
    <row r="43" spans="1:11" s="256" customFormat="1" ht="18.75" customHeight="1">
      <c r="A43" s="256" t="s">
        <v>96</v>
      </c>
      <c r="B43" s="286">
        <v>216</v>
      </c>
      <c r="D43" s="287"/>
      <c r="E43" s="287"/>
      <c r="F43" s="287"/>
      <c r="G43" s="287"/>
      <c r="K43" s="288"/>
    </row>
    <row r="44" spans="1:11" s="256" customFormat="1" ht="18.75" customHeight="1">
      <c r="A44" s="256" t="s">
        <v>97</v>
      </c>
      <c r="B44" s="286">
        <v>219</v>
      </c>
      <c r="D44" s="290">
        <f>+'[1]THEO PHAN MEN CHUA SUA'!F58</f>
        <v>-3493792906</v>
      </c>
      <c r="E44" s="290"/>
      <c r="F44" s="290">
        <f>+'[1]THEO PHAN MEN CHUA SUA'!G58</f>
        <v>-3493792906</v>
      </c>
      <c r="G44" s="287"/>
      <c r="K44" s="288"/>
    </row>
    <row r="45" spans="1:11" s="256" customFormat="1" ht="18.75" customHeight="1">
      <c r="B45" s="286"/>
      <c r="D45" s="290"/>
      <c r="E45" s="290"/>
      <c r="F45" s="290"/>
      <c r="G45" s="287"/>
      <c r="K45" s="288"/>
    </row>
    <row r="46" spans="1:11" s="256" customFormat="1" ht="18.75" customHeight="1">
      <c r="B46" s="286"/>
      <c r="D46" s="290"/>
      <c r="E46" s="290"/>
      <c r="F46" s="290"/>
      <c r="G46" s="287"/>
      <c r="K46" s="288"/>
    </row>
    <row r="47" spans="1:11" s="256" customFormat="1" ht="13.5" customHeight="1">
      <c r="B47" s="286"/>
      <c r="D47" s="290"/>
      <c r="E47" s="290"/>
      <c r="F47" s="290"/>
      <c r="G47" s="287"/>
      <c r="K47" s="288"/>
    </row>
    <row r="48" spans="1:11" s="282" customFormat="1" ht="18.75" customHeight="1">
      <c r="A48" s="282" t="s">
        <v>472</v>
      </c>
      <c r="B48" s="281">
        <v>220</v>
      </c>
      <c r="D48" s="284">
        <f>+D49+D52+D55</f>
        <v>6702558839</v>
      </c>
      <c r="E48" s="284"/>
      <c r="F48" s="284">
        <f>+F49+F52+F55</f>
        <v>7473177921</v>
      </c>
      <c r="G48" s="284"/>
      <c r="K48" s="285"/>
    </row>
    <row r="49" spans="1:11" s="256" customFormat="1" ht="18.75" customHeight="1">
      <c r="A49" s="256" t="s">
        <v>308</v>
      </c>
      <c r="B49" s="286">
        <v>221</v>
      </c>
      <c r="C49" s="256">
        <v>10</v>
      </c>
      <c r="D49" s="287">
        <f>+D50+D51</f>
        <v>6444432122</v>
      </c>
      <c r="E49" s="287"/>
      <c r="F49" s="287">
        <f>+F50+F51</f>
        <v>7214782490</v>
      </c>
      <c r="G49" s="287"/>
      <c r="K49" s="288"/>
    </row>
    <row r="50" spans="1:11" s="291" customFormat="1" ht="18.75" customHeight="1">
      <c r="A50" s="291" t="s">
        <v>309</v>
      </c>
      <c r="B50" s="292">
        <v>222</v>
      </c>
      <c r="D50" s="293">
        <f>+'[1]THEO PHAN MEN CHUA SUA'!F61</f>
        <v>39279882574</v>
      </c>
      <c r="E50" s="293"/>
      <c r="F50" s="293">
        <f>+'[1]THEO PHAN MEN CHUA SUA'!G61</f>
        <v>39154282574</v>
      </c>
      <c r="G50" s="293"/>
      <c r="K50" s="294"/>
    </row>
    <row r="51" spans="1:11" s="291" customFormat="1" ht="18.75" customHeight="1">
      <c r="A51" s="291" t="s">
        <v>310</v>
      </c>
      <c r="B51" s="292">
        <v>223</v>
      </c>
      <c r="D51" s="293">
        <f>+'[1]THEO PHAN MEN CHUA SUA'!F62</f>
        <v>-32835450452</v>
      </c>
      <c r="E51" s="293"/>
      <c r="F51" s="293">
        <f>+'[1]THEO PHAN MEN CHUA SUA'!G62</f>
        <v>-31939500084</v>
      </c>
      <c r="G51" s="293"/>
      <c r="K51" s="294"/>
    </row>
    <row r="52" spans="1:11" s="256" customFormat="1" ht="18.75" customHeight="1">
      <c r="A52" s="256" t="s">
        <v>248</v>
      </c>
      <c r="B52" s="286">
        <v>224</v>
      </c>
      <c r="D52" s="287">
        <f>+D53+D54</f>
        <v>0</v>
      </c>
      <c r="E52" s="287"/>
      <c r="F52" s="287">
        <f>+F53+F54</f>
        <v>0</v>
      </c>
      <c r="G52" s="287"/>
      <c r="K52" s="288"/>
    </row>
    <row r="53" spans="1:11" s="256" customFormat="1" ht="18.75" customHeight="1">
      <c r="A53" s="256" t="s">
        <v>309</v>
      </c>
      <c r="B53" s="286">
        <v>225</v>
      </c>
      <c r="D53" s="287"/>
      <c r="E53" s="287"/>
      <c r="F53" s="287"/>
      <c r="G53" s="287"/>
      <c r="K53" s="288"/>
    </row>
    <row r="54" spans="1:11" s="256" customFormat="1" ht="18.75" customHeight="1">
      <c r="A54" s="256" t="s">
        <v>310</v>
      </c>
      <c r="B54" s="286">
        <v>226</v>
      </c>
      <c r="D54" s="287"/>
      <c r="E54" s="287"/>
      <c r="F54" s="287"/>
      <c r="G54" s="287"/>
      <c r="K54" s="288"/>
    </row>
    <row r="55" spans="1:11" s="256" customFormat="1" ht="18.75" customHeight="1">
      <c r="A55" s="256" t="s">
        <v>249</v>
      </c>
      <c r="B55" s="286">
        <v>227</v>
      </c>
      <c r="C55" s="256">
        <v>11</v>
      </c>
      <c r="D55" s="287">
        <f>+D56+D57</f>
        <v>258126717</v>
      </c>
      <c r="E55" s="287"/>
      <c r="F55" s="287">
        <f>+F56+F57</f>
        <v>258395431</v>
      </c>
      <c r="G55" s="287"/>
      <c r="K55" s="288"/>
    </row>
    <row r="56" spans="1:11" s="256" customFormat="1" ht="18.75" customHeight="1">
      <c r="A56" s="256" t="s">
        <v>309</v>
      </c>
      <c r="B56" s="286">
        <v>228</v>
      </c>
      <c r="D56" s="287">
        <f>+'[1]THEO PHAN MEN CHUA SUA'!F67</f>
        <v>261620000</v>
      </c>
      <c r="E56" s="287"/>
      <c r="F56" s="287">
        <f>+'[1]THEO PHAN MEN CHUA SUA'!G67</f>
        <v>261620000</v>
      </c>
      <c r="G56" s="287"/>
      <c r="K56" s="288"/>
    </row>
    <row r="57" spans="1:11" s="256" customFormat="1" ht="18.75" customHeight="1">
      <c r="A57" s="256" t="s">
        <v>310</v>
      </c>
      <c r="B57" s="286">
        <v>229</v>
      </c>
      <c r="D57" s="287">
        <f>+'[1]THEO PHAN MEN CHUA SUA'!F68</f>
        <v>-3493283</v>
      </c>
      <c r="E57" s="287"/>
      <c r="F57" s="287">
        <f>+'[1]THEO PHAN MEN CHUA SUA'!G68</f>
        <v>-3224569</v>
      </c>
      <c r="G57" s="287"/>
      <c r="K57" s="288"/>
    </row>
    <row r="58" spans="1:11" s="282" customFormat="1" ht="18.75" customHeight="1">
      <c r="A58" s="282" t="s">
        <v>473</v>
      </c>
      <c r="B58" s="281">
        <v>230</v>
      </c>
      <c r="D58" s="284"/>
      <c r="E58" s="284"/>
      <c r="F58" s="284"/>
      <c r="G58" s="284"/>
      <c r="K58" s="285"/>
    </row>
    <row r="59" spans="1:11" s="256" customFormat="1" ht="18.75" hidden="1" customHeight="1">
      <c r="A59" s="256" t="s">
        <v>309</v>
      </c>
      <c r="B59" s="286">
        <v>231</v>
      </c>
      <c r="F59" s="287"/>
      <c r="G59" s="287"/>
      <c r="K59" s="288"/>
    </row>
    <row r="60" spans="1:11" s="256" customFormat="1" ht="18.75" hidden="1" customHeight="1">
      <c r="A60" s="256" t="s">
        <v>310</v>
      </c>
      <c r="B60" s="286">
        <v>232</v>
      </c>
      <c r="F60" s="287"/>
      <c r="G60" s="287"/>
      <c r="K60" s="288"/>
    </row>
    <row r="61" spans="1:11" s="282" customFormat="1" ht="18.75" customHeight="1">
      <c r="A61" s="282" t="s">
        <v>71</v>
      </c>
      <c r="B61" s="281">
        <v>240</v>
      </c>
      <c r="D61" s="284">
        <f>+D62+D63</f>
        <v>2903254501</v>
      </c>
      <c r="E61" s="284"/>
      <c r="F61" s="284">
        <f>+F62+F63</f>
        <v>2096841543</v>
      </c>
      <c r="G61" s="284"/>
      <c r="K61" s="285"/>
    </row>
    <row r="62" spans="1:11" s="256" customFormat="1" ht="18.75" customHeight="1">
      <c r="A62" s="256" t="s">
        <v>72</v>
      </c>
      <c r="B62" s="286">
        <v>241</v>
      </c>
      <c r="F62" s="287"/>
      <c r="G62" s="287"/>
      <c r="K62" s="288"/>
    </row>
    <row r="63" spans="1:11" s="256" customFormat="1" ht="18.75" customHeight="1">
      <c r="A63" s="256" t="s">
        <v>73</v>
      </c>
      <c r="B63" s="286">
        <v>242</v>
      </c>
      <c r="C63" s="256">
        <v>12</v>
      </c>
      <c r="D63" s="287">
        <f>+'[1]THEO PHAN MEN CHUA SUA'!F74</f>
        <v>2903254501</v>
      </c>
      <c r="E63" s="287"/>
      <c r="F63" s="287">
        <f>+'[1]THEO PHAN MEN CHUA SUA'!G74</f>
        <v>2096841543</v>
      </c>
      <c r="G63" s="287"/>
      <c r="K63" s="288"/>
    </row>
    <row r="64" spans="1:11" s="282" customFormat="1" ht="18.75" customHeight="1">
      <c r="A64" s="282" t="s">
        <v>74</v>
      </c>
      <c r="B64" s="281">
        <v>250</v>
      </c>
      <c r="C64" s="282">
        <v>13</v>
      </c>
      <c r="D64" s="284">
        <f>SUM(D65:D69)</f>
        <v>11500000000</v>
      </c>
      <c r="E64" s="284"/>
      <c r="F64" s="284">
        <f>SUM(F65:F69)</f>
        <v>1500000000</v>
      </c>
      <c r="G64" s="284"/>
      <c r="K64" s="285"/>
    </row>
    <row r="65" spans="1:11" s="256" customFormat="1" ht="18.75" customHeight="1">
      <c r="A65" s="256" t="s">
        <v>250</v>
      </c>
      <c r="B65" s="286">
        <v>251</v>
      </c>
      <c r="D65" s="287">
        <f>+'[1]THEO PHAN MEN CHUA SUA'!F76</f>
        <v>1500000000</v>
      </c>
      <c r="E65" s="287"/>
      <c r="F65" s="287">
        <f>+'[1]THEO PHAN MEN CHUA SUA'!G76</f>
        <v>1500000000</v>
      </c>
      <c r="G65" s="287"/>
      <c r="K65" s="288"/>
    </row>
    <row r="66" spans="1:11" s="256" customFormat="1" ht="18.75" customHeight="1">
      <c r="A66" s="256" t="s">
        <v>98</v>
      </c>
      <c r="B66" s="286">
        <v>252</v>
      </c>
      <c r="D66" s="287"/>
      <c r="E66" s="287"/>
      <c r="F66" s="287"/>
      <c r="G66" s="287"/>
      <c r="K66" s="288"/>
    </row>
    <row r="67" spans="1:11" s="256" customFormat="1" ht="18.75" customHeight="1">
      <c r="A67" s="256" t="s">
        <v>99</v>
      </c>
      <c r="B67" s="286">
        <v>253</v>
      </c>
      <c r="D67" s="287"/>
      <c r="E67" s="287"/>
      <c r="F67" s="287"/>
      <c r="G67" s="287"/>
      <c r="K67" s="288"/>
    </row>
    <row r="68" spans="1:11" s="256" customFormat="1" ht="18.75" customHeight="1">
      <c r="A68" s="256" t="s">
        <v>75</v>
      </c>
      <c r="B68" s="286">
        <v>254</v>
      </c>
      <c r="D68" s="287"/>
      <c r="E68" s="287"/>
      <c r="F68" s="287"/>
      <c r="G68" s="287"/>
      <c r="K68" s="288"/>
    </row>
    <row r="69" spans="1:11" s="256" customFormat="1" ht="18.75" customHeight="1">
      <c r="A69" s="256" t="s">
        <v>76</v>
      </c>
      <c r="B69" s="286">
        <v>255</v>
      </c>
      <c r="D69" s="287">
        <f>+'[1]THEO PHAN MEN CHUA SUA'!F82</f>
        <v>10000000000</v>
      </c>
      <c r="E69" s="287"/>
      <c r="F69" s="287">
        <f>+'[1]THEO PHAN MEN CHUA SUA'!G82</f>
        <v>0</v>
      </c>
      <c r="G69" s="287"/>
      <c r="K69" s="288"/>
    </row>
    <row r="70" spans="1:11" s="282" customFormat="1" ht="18.75" customHeight="1">
      <c r="A70" s="282" t="s">
        <v>77</v>
      </c>
      <c r="B70" s="281">
        <v>260</v>
      </c>
      <c r="D70" s="284">
        <f>SUM(D71:D74)</f>
        <v>21750000</v>
      </c>
      <c r="E70" s="284"/>
      <c r="F70" s="284">
        <f>SUM(F71:F74)</f>
        <v>21750000</v>
      </c>
      <c r="G70" s="284"/>
      <c r="K70" s="285"/>
    </row>
    <row r="71" spans="1:11" s="256" customFormat="1" ht="18.75" customHeight="1">
      <c r="A71" s="256" t="s">
        <v>346</v>
      </c>
      <c r="B71" s="286">
        <v>261</v>
      </c>
      <c r="D71" s="287"/>
      <c r="E71" s="287"/>
      <c r="F71" s="287"/>
      <c r="G71" s="287"/>
      <c r="K71" s="288"/>
    </row>
    <row r="72" spans="1:11" s="256" customFormat="1" ht="18.75" customHeight="1">
      <c r="A72" s="256" t="s">
        <v>158</v>
      </c>
      <c r="B72" s="286">
        <v>262</v>
      </c>
      <c r="D72" s="287"/>
      <c r="E72" s="287"/>
      <c r="F72" s="287"/>
      <c r="G72" s="287"/>
      <c r="K72" s="288"/>
    </row>
    <row r="73" spans="1:11" s="256" customFormat="1" ht="18.75" customHeight="1">
      <c r="A73" s="256" t="s">
        <v>101</v>
      </c>
      <c r="B73" s="286">
        <v>263</v>
      </c>
      <c r="D73" s="287"/>
      <c r="E73" s="287"/>
      <c r="F73" s="287"/>
      <c r="G73" s="287"/>
      <c r="K73" s="288"/>
    </row>
    <row r="74" spans="1:11" s="256" customFormat="1">
      <c r="A74" s="256" t="s">
        <v>100</v>
      </c>
      <c r="B74" s="286">
        <v>268</v>
      </c>
      <c r="C74" s="256">
        <v>14</v>
      </c>
      <c r="D74" s="287">
        <f>+'[1]THEO PHAN MEN CHUA SUA'!F86</f>
        <v>21750000</v>
      </c>
      <c r="E74" s="287"/>
      <c r="F74" s="287">
        <f>+'[1]THEO PHAN MEN CHUA SUA'!G86</f>
        <v>21750000</v>
      </c>
      <c r="G74" s="295"/>
      <c r="K74" s="288"/>
    </row>
    <row r="75" spans="1:11" s="282" customFormat="1" ht="18" thickBot="1">
      <c r="A75" s="280" t="s">
        <v>102</v>
      </c>
      <c r="B75" s="281">
        <v>270</v>
      </c>
      <c r="D75" s="296">
        <f>+D10+D36</f>
        <v>74486566911</v>
      </c>
      <c r="E75" s="284"/>
      <c r="F75" s="296">
        <f>+F10+F36</f>
        <v>70397986212</v>
      </c>
      <c r="G75" s="284"/>
      <c r="H75" s="297"/>
      <c r="K75" s="285"/>
    </row>
    <row r="76" spans="1:11" s="282" customFormat="1" ht="9.75" customHeight="1" thickTop="1">
      <c r="A76" s="280"/>
      <c r="B76" s="281"/>
      <c r="D76" s="284"/>
      <c r="E76" s="284"/>
      <c r="F76" s="284"/>
      <c r="G76" s="284"/>
      <c r="H76" s="297"/>
      <c r="K76" s="285"/>
    </row>
    <row r="77" spans="1:11" s="282" customFormat="1" ht="9.75" customHeight="1">
      <c r="A77" s="280"/>
      <c r="B77" s="281"/>
      <c r="D77" s="284"/>
      <c r="E77" s="284"/>
      <c r="F77" s="284"/>
      <c r="G77" s="284"/>
      <c r="H77" s="297"/>
      <c r="K77" s="285"/>
    </row>
    <row r="78" spans="1:11" s="282" customFormat="1" ht="9.75" customHeight="1">
      <c r="A78" s="280"/>
      <c r="B78" s="281"/>
      <c r="D78" s="284"/>
      <c r="E78" s="284"/>
      <c r="F78" s="284"/>
      <c r="G78" s="284"/>
      <c r="H78" s="297"/>
      <c r="K78" s="285"/>
    </row>
    <row r="79" spans="1:11" s="282" customFormat="1" ht="9.75" customHeight="1">
      <c r="A79" s="280"/>
      <c r="B79" s="281"/>
      <c r="D79" s="284"/>
      <c r="E79" s="284"/>
      <c r="F79" s="284"/>
      <c r="G79" s="284"/>
      <c r="H79" s="297"/>
      <c r="K79" s="285"/>
    </row>
    <row r="80" spans="1:11" s="282" customFormat="1" ht="9.75" customHeight="1">
      <c r="A80" s="280"/>
      <c r="B80" s="281"/>
      <c r="D80" s="284"/>
      <c r="E80" s="284"/>
      <c r="F80" s="284"/>
      <c r="G80" s="284"/>
      <c r="H80" s="297"/>
      <c r="K80" s="285"/>
    </row>
    <row r="81" spans="1:11" s="282" customFormat="1" ht="9.75" customHeight="1">
      <c r="A81" s="280"/>
      <c r="B81" s="281"/>
      <c r="D81" s="284"/>
      <c r="E81" s="284"/>
      <c r="F81" s="284"/>
      <c r="G81" s="284"/>
      <c r="H81" s="297"/>
      <c r="K81" s="285"/>
    </row>
    <row r="82" spans="1:11" s="282" customFormat="1" ht="9.75" customHeight="1">
      <c r="A82" s="280"/>
      <c r="B82" s="281"/>
      <c r="D82" s="284"/>
      <c r="E82" s="284"/>
      <c r="F82" s="284"/>
      <c r="G82" s="284"/>
      <c r="H82" s="297"/>
      <c r="K82" s="285"/>
    </row>
    <row r="83" spans="1:11" s="282" customFormat="1" ht="9.75" customHeight="1">
      <c r="A83" s="280"/>
      <c r="B83" s="281"/>
      <c r="D83" s="284"/>
      <c r="E83" s="284"/>
      <c r="F83" s="284"/>
      <c r="G83" s="284"/>
      <c r="H83" s="297"/>
      <c r="K83" s="285"/>
    </row>
    <row r="84" spans="1:11" s="282" customFormat="1" ht="9.75" customHeight="1">
      <c r="A84" s="280"/>
      <c r="B84" s="281"/>
      <c r="D84" s="284"/>
      <c r="E84" s="284"/>
      <c r="F84" s="284"/>
      <c r="G84" s="284"/>
      <c r="H84" s="297"/>
      <c r="K84" s="285"/>
    </row>
    <row r="85" spans="1:11" s="282" customFormat="1" ht="9.75" customHeight="1">
      <c r="A85" s="280"/>
      <c r="B85" s="281"/>
      <c r="D85" s="284"/>
      <c r="E85" s="284"/>
      <c r="F85" s="284"/>
      <c r="G85" s="284"/>
      <c r="H85" s="297"/>
      <c r="K85" s="285"/>
    </row>
    <row r="86" spans="1:11" s="282" customFormat="1" ht="9.75" customHeight="1">
      <c r="A86" s="280"/>
      <c r="B86" s="281"/>
      <c r="D86" s="284"/>
      <c r="E86" s="284"/>
      <c r="F86" s="284"/>
      <c r="G86" s="284"/>
      <c r="H86" s="297"/>
      <c r="K86" s="285"/>
    </row>
    <row r="87" spans="1:11" s="282" customFormat="1" ht="9.75" customHeight="1">
      <c r="A87" s="280"/>
      <c r="B87" s="281"/>
      <c r="D87" s="284"/>
      <c r="E87" s="284"/>
      <c r="F87" s="284"/>
      <c r="G87" s="284"/>
      <c r="H87" s="297"/>
      <c r="K87" s="285"/>
    </row>
    <row r="88" spans="1:11" s="282" customFormat="1" ht="9.75" customHeight="1">
      <c r="A88" s="280"/>
      <c r="B88" s="281"/>
      <c r="D88" s="284"/>
      <c r="E88" s="284"/>
      <c r="F88" s="284"/>
      <c r="G88" s="284"/>
      <c r="H88" s="297"/>
      <c r="K88" s="285"/>
    </row>
    <row r="89" spans="1:11" s="282" customFormat="1" ht="9.75" customHeight="1">
      <c r="A89" s="280"/>
      <c r="B89" s="281"/>
      <c r="D89" s="284"/>
      <c r="E89" s="284"/>
      <c r="F89" s="284"/>
      <c r="G89" s="284"/>
      <c r="H89" s="297"/>
      <c r="K89" s="285"/>
    </row>
    <row r="90" spans="1:11" s="282" customFormat="1" ht="9.75" customHeight="1">
      <c r="A90" s="280"/>
      <c r="B90" s="281"/>
      <c r="D90" s="284"/>
      <c r="E90" s="284"/>
      <c r="F90" s="284"/>
      <c r="G90" s="284"/>
      <c r="H90" s="297"/>
      <c r="K90" s="285"/>
    </row>
    <row r="91" spans="1:11" s="282" customFormat="1" ht="9.75" customHeight="1">
      <c r="A91" s="280"/>
      <c r="B91" s="281"/>
      <c r="D91" s="284"/>
      <c r="E91" s="284"/>
      <c r="F91" s="284"/>
      <c r="G91" s="284"/>
      <c r="H91" s="297"/>
      <c r="K91" s="285"/>
    </row>
    <row r="92" spans="1:11" s="282" customFormat="1" ht="9.75" customHeight="1">
      <c r="A92" s="280"/>
      <c r="B92" s="281"/>
      <c r="D92" s="284"/>
      <c r="E92" s="284"/>
      <c r="F92" s="284"/>
      <c r="G92" s="284"/>
      <c r="H92" s="297"/>
      <c r="K92" s="285"/>
    </row>
    <row r="93" spans="1:11" s="282" customFormat="1" ht="9.75" customHeight="1">
      <c r="A93" s="280"/>
      <c r="B93" s="281"/>
      <c r="D93" s="284"/>
      <c r="E93" s="284"/>
      <c r="F93" s="284"/>
      <c r="G93" s="284"/>
      <c r="H93" s="297"/>
      <c r="K93" s="285"/>
    </row>
    <row r="94" spans="1:11" s="282" customFormat="1" ht="9.75" customHeight="1">
      <c r="A94" s="280"/>
      <c r="B94" s="281"/>
      <c r="D94" s="284"/>
      <c r="E94" s="284"/>
      <c r="F94" s="284"/>
      <c r="G94" s="284"/>
      <c r="H94" s="297"/>
      <c r="K94" s="285"/>
    </row>
    <row r="95" spans="1:11" s="282" customFormat="1" ht="9.75" customHeight="1">
      <c r="A95" s="280"/>
      <c r="B95" s="281"/>
      <c r="D95" s="284"/>
      <c r="E95" s="284"/>
      <c r="F95" s="284"/>
      <c r="G95" s="284"/>
      <c r="H95" s="297"/>
      <c r="K95" s="285"/>
    </row>
    <row r="96" spans="1:11" s="282" customFormat="1" ht="9.75" customHeight="1">
      <c r="A96" s="280"/>
      <c r="B96" s="281"/>
      <c r="D96" s="284"/>
      <c r="E96" s="284"/>
      <c r="F96" s="284"/>
      <c r="G96" s="284"/>
      <c r="H96" s="297"/>
      <c r="K96" s="285"/>
    </row>
    <row r="97" spans="1:11" s="282" customFormat="1" ht="18.75" customHeight="1">
      <c r="A97" s="280" t="s">
        <v>103</v>
      </c>
      <c r="B97" s="281">
        <v>300</v>
      </c>
      <c r="D97" s="283">
        <f>+D98+D113</f>
        <v>31350874039</v>
      </c>
      <c r="E97" s="284"/>
      <c r="F97" s="283">
        <f>+F98+F113</f>
        <v>27373490376</v>
      </c>
      <c r="G97" s="284"/>
      <c r="H97" s="298"/>
      <c r="K97" s="285"/>
    </row>
    <row r="98" spans="1:11" s="282" customFormat="1" ht="18.75" customHeight="1">
      <c r="A98" s="282" t="s">
        <v>347</v>
      </c>
      <c r="B98" s="281">
        <v>310</v>
      </c>
      <c r="D98" s="284">
        <f>SUM(D99:D112)</f>
        <v>27221845414</v>
      </c>
      <c r="E98" s="284"/>
      <c r="F98" s="284">
        <f>SUM(F99:F112)</f>
        <v>23046961751</v>
      </c>
      <c r="G98" s="284"/>
      <c r="H98" s="298"/>
      <c r="K98" s="285"/>
    </row>
    <row r="99" spans="1:11" s="256" customFormat="1" ht="18.75" customHeight="1">
      <c r="A99" s="256" t="s">
        <v>104</v>
      </c>
      <c r="B99" s="286">
        <v>311</v>
      </c>
      <c r="D99" s="287">
        <f>+'[1]THEO PHAN MEN CHUA SUA'!F92</f>
        <v>11610500013</v>
      </c>
      <c r="E99" s="287"/>
      <c r="F99" s="287">
        <f>+'[1]THEO PHAN MEN CHUA SUA'!G92</f>
        <v>5793042664</v>
      </c>
      <c r="G99" s="287"/>
      <c r="K99" s="288"/>
    </row>
    <row r="100" spans="1:11" s="256" customFormat="1" ht="18.75" customHeight="1">
      <c r="A100" s="256" t="s">
        <v>105</v>
      </c>
      <c r="B100" s="286">
        <v>312</v>
      </c>
      <c r="D100" s="287">
        <f>+'[1]THEO PHAN MEN CHUA SUA'!F93</f>
        <v>8191969000</v>
      </c>
      <c r="E100" s="287"/>
      <c r="F100" s="287">
        <f>+'[1]THEO PHAN MEN CHUA SUA'!G93-1280815645</f>
        <v>1399055000</v>
      </c>
      <c r="G100" s="287"/>
      <c r="K100" s="288"/>
    </row>
    <row r="101" spans="1:11" s="256" customFormat="1" ht="18.75" customHeight="1">
      <c r="A101" s="256" t="s">
        <v>106</v>
      </c>
      <c r="B101" s="286">
        <v>313</v>
      </c>
      <c r="C101" s="256">
        <v>16</v>
      </c>
      <c r="D101" s="287">
        <f>+'[1]THEO PHAN MEN CHUA SUA'!F94</f>
        <v>444133492</v>
      </c>
      <c r="E101" s="287"/>
      <c r="F101" s="287">
        <f>+'[1]THEO PHAN MEN CHUA SUA'!G94</f>
        <v>5965773001</v>
      </c>
      <c r="G101" s="287"/>
      <c r="K101" s="288"/>
    </row>
    <row r="102" spans="1:11" s="256" customFormat="1" ht="18.75" customHeight="1">
      <c r="A102" s="256" t="s">
        <v>107</v>
      </c>
      <c r="B102" s="286">
        <v>314</v>
      </c>
      <c r="D102" s="287">
        <f>+'[1]THEO PHAN MEN CHUA SUA'!F95</f>
        <v>570176214</v>
      </c>
      <c r="E102" s="287"/>
      <c r="F102" s="287">
        <f>+'[1]THEO PHAN MEN CHUA SUA'!G95</f>
        <v>1360886709</v>
      </c>
      <c r="G102" s="287"/>
      <c r="K102" s="288"/>
    </row>
    <row r="103" spans="1:11" s="256" customFormat="1" ht="18.75" customHeight="1">
      <c r="A103" s="256" t="s">
        <v>108</v>
      </c>
      <c r="B103" s="286">
        <v>315</v>
      </c>
      <c r="C103" s="256">
        <v>17</v>
      </c>
      <c r="D103" s="287">
        <f>+'[1]THEO PHAN MEN CHUA SUA'!F96</f>
        <v>135438538</v>
      </c>
      <c r="E103" s="287"/>
      <c r="F103" s="287">
        <f>+'[1]THEO PHAN MEN CHUA SUA'!G96</f>
        <v>136523412</v>
      </c>
      <c r="G103" s="287"/>
      <c r="H103" s="298"/>
      <c r="K103" s="288"/>
    </row>
    <row r="104" spans="1:11" s="256" customFormat="1" ht="18.75" customHeight="1">
      <c r="A104" s="256" t="s">
        <v>109</v>
      </c>
      <c r="B104" s="286">
        <v>316</v>
      </c>
      <c r="D104" s="287"/>
      <c r="E104" s="287"/>
      <c r="F104" s="287"/>
      <c r="G104" s="287"/>
      <c r="K104" s="288"/>
    </row>
    <row r="105" spans="1:11" s="256" customFormat="1" ht="18.75" customHeight="1">
      <c r="A105" s="256" t="s">
        <v>110</v>
      </c>
      <c r="B105" s="286">
        <v>317</v>
      </c>
      <c r="D105" s="287"/>
      <c r="E105" s="287"/>
      <c r="F105" s="287"/>
      <c r="G105" s="287"/>
      <c r="K105" s="288"/>
    </row>
    <row r="106" spans="1:11" s="256" customFormat="1" ht="18.75" customHeight="1">
      <c r="A106" s="256" t="s">
        <v>111</v>
      </c>
      <c r="B106" s="286">
        <v>318</v>
      </c>
      <c r="D106" s="287"/>
      <c r="E106" s="287"/>
      <c r="F106" s="287"/>
      <c r="G106" s="287"/>
      <c r="K106" s="288"/>
    </row>
    <row r="107" spans="1:11" s="256" customFormat="1" ht="18.75" customHeight="1">
      <c r="A107" s="256" t="s">
        <v>112</v>
      </c>
      <c r="B107" s="286">
        <v>319</v>
      </c>
      <c r="C107" s="256">
        <v>18</v>
      </c>
      <c r="D107" s="287">
        <f>+'[1]THEO PHAN MEN CHUA SUA'!F100</f>
        <v>1952911378</v>
      </c>
      <c r="E107" s="287"/>
      <c r="F107" s="287">
        <f>+'[1]THEO PHAN MEN CHUA SUA'!G100-555954830</f>
        <v>3775483926</v>
      </c>
      <c r="G107" s="287"/>
      <c r="K107" s="288"/>
    </row>
    <row r="108" spans="1:11" s="256" customFormat="1" ht="18.75" customHeight="1">
      <c r="A108" s="256" t="s">
        <v>113</v>
      </c>
      <c r="B108" s="286">
        <v>320</v>
      </c>
      <c r="C108" s="256">
        <v>15</v>
      </c>
      <c r="D108" s="287">
        <f>+'[1]THEO PHAN MEN CHUA SUA'!F91</f>
        <v>1000000000</v>
      </c>
      <c r="E108" s="287"/>
      <c r="F108" s="287">
        <f>+'[1]THEO PHAN MEN CHUA SUA'!G91</f>
        <v>1115870260</v>
      </c>
      <c r="G108" s="287"/>
      <c r="K108" s="288"/>
    </row>
    <row r="109" spans="1:11" s="256" customFormat="1" ht="18.75" customHeight="1">
      <c r="A109" s="256" t="s">
        <v>78</v>
      </c>
      <c r="B109" s="286">
        <v>321</v>
      </c>
      <c r="C109" s="256">
        <v>19</v>
      </c>
      <c r="D109" s="287">
        <f>+'[1]THEO PHAN MEN CHUA SUA'!F109</f>
        <v>2268974682</v>
      </c>
      <c r="E109" s="287"/>
      <c r="F109" s="287">
        <f>+'[1]THEO PHAN MEN CHUA SUA'!G109</f>
        <v>2268974682</v>
      </c>
      <c r="G109" s="287"/>
      <c r="K109" s="288"/>
    </row>
    <row r="110" spans="1:11" s="256" customFormat="1" ht="18.75" customHeight="1">
      <c r="A110" s="256" t="s">
        <v>79</v>
      </c>
      <c r="B110" s="286">
        <v>322</v>
      </c>
      <c r="D110" s="287">
        <f>+'[1]THEO PHAN MEN CHUA SUA'!F110</f>
        <v>1047742097</v>
      </c>
      <c r="E110" s="287"/>
      <c r="F110" s="287">
        <f>+'[1]THEO PHAN MEN CHUA SUA'!G110</f>
        <v>1231352097</v>
      </c>
      <c r="G110" s="287"/>
      <c r="K110" s="288"/>
    </row>
    <row r="111" spans="1:11" s="256" customFormat="1" ht="18.75" customHeight="1">
      <c r="A111" s="256" t="s">
        <v>80</v>
      </c>
      <c r="B111" s="286">
        <v>323</v>
      </c>
      <c r="D111" s="287"/>
      <c r="E111" s="287"/>
      <c r="F111" s="287"/>
      <c r="G111" s="287"/>
      <c r="K111" s="288"/>
    </row>
    <row r="112" spans="1:11" s="256" customFormat="1" ht="18.75" customHeight="1">
      <c r="A112" s="256" t="s">
        <v>81</v>
      </c>
      <c r="B112" s="286">
        <v>324</v>
      </c>
      <c r="D112" s="287"/>
      <c r="E112" s="287"/>
      <c r="F112" s="287"/>
      <c r="G112" s="287"/>
      <c r="K112" s="288"/>
    </row>
    <row r="113" spans="1:11" s="282" customFormat="1" ht="18.75" customHeight="1">
      <c r="A113" s="282" t="s">
        <v>196</v>
      </c>
      <c r="B113" s="281">
        <v>330</v>
      </c>
      <c r="D113" s="284">
        <f>SUM(D114:D126)</f>
        <v>4129028625</v>
      </c>
      <c r="E113" s="284"/>
      <c r="F113" s="284">
        <f>SUM(F114:F126)</f>
        <v>4326528625</v>
      </c>
      <c r="G113" s="284"/>
      <c r="H113" s="298"/>
      <c r="K113" s="285"/>
    </row>
    <row r="114" spans="1:11" s="256" customFormat="1" ht="18.75" customHeight="1">
      <c r="A114" s="256" t="s">
        <v>82</v>
      </c>
      <c r="B114" s="286">
        <v>331</v>
      </c>
      <c r="D114" s="289">
        <f>+'[1]THEO PHAN MEN CHUA SUA'!$F$114</f>
        <v>0</v>
      </c>
      <c r="E114" s="289"/>
      <c r="F114" s="287"/>
      <c r="G114" s="287"/>
      <c r="K114" s="288"/>
    </row>
    <row r="115" spans="1:11" s="256" customFormat="1" ht="18.75" customHeight="1">
      <c r="A115" s="256" t="s">
        <v>114</v>
      </c>
      <c r="B115" s="286">
        <v>332</v>
      </c>
      <c r="D115" s="289">
        <f>+'[1]THEO PHAN MEN CHUA SUA'!F115</f>
        <v>321632125</v>
      </c>
      <c r="E115" s="289"/>
      <c r="F115" s="289">
        <f>+'[1]THEO PHAN MEN CHUA SUA'!G115</f>
        <v>321632125</v>
      </c>
      <c r="G115" s="287"/>
      <c r="K115" s="288"/>
    </row>
    <row r="116" spans="1:11" s="256" customFormat="1" ht="18.75" customHeight="1">
      <c r="A116" s="256" t="s">
        <v>115</v>
      </c>
      <c r="B116" s="286">
        <v>333</v>
      </c>
      <c r="F116" s="287"/>
      <c r="G116" s="287"/>
      <c r="K116" s="288"/>
    </row>
    <row r="117" spans="1:11" s="256" customFormat="1" ht="18.75" customHeight="1">
      <c r="A117" s="256" t="s">
        <v>116</v>
      </c>
      <c r="B117" s="286">
        <v>334</v>
      </c>
      <c r="D117" s="287"/>
      <c r="E117" s="287"/>
      <c r="F117" s="287"/>
      <c r="G117" s="287"/>
      <c r="K117" s="288"/>
    </row>
    <row r="118" spans="1:11" s="256" customFormat="1" ht="18.75" customHeight="1">
      <c r="A118" s="256" t="s">
        <v>117</v>
      </c>
      <c r="B118" s="286">
        <v>335</v>
      </c>
      <c r="D118" s="287"/>
      <c r="E118" s="287"/>
      <c r="F118" s="287"/>
      <c r="G118" s="287"/>
      <c r="K118" s="288"/>
    </row>
    <row r="119" spans="1:11" s="256" customFormat="1" ht="18.75" customHeight="1">
      <c r="A119" s="256" t="s">
        <v>118</v>
      </c>
      <c r="B119" s="286">
        <v>336</v>
      </c>
      <c r="D119" s="289">
        <f>+'[1]THEO PHAN MEN CHUA SUA'!F119</f>
        <v>105007359</v>
      </c>
      <c r="E119" s="289"/>
      <c r="F119" s="289">
        <f>+'[1]THEO PHAN MEN CHUA SUA'!G119</f>
        <v>105007359</v>
      </c>
      <c r="G119" s="287"/>
      <c r="K119" s="288"/>
    </row>
    <row r="120" spans="1:11" s="256" customFormat="1" ht="18.75" customHeight="1">
      <c r="A120" s="256" t="s">
        <v>119</v>
      </c>
      <c r="B120" s="286">
        <v>337</v>
      </c>
      <c r="C120" s="256">
        <v>18</v>
      </c>
      <c r="D120" s="289">
        <f>+'[1]THEO PHAN MEN CHUA SUA'!F120</f>
        <v>3702389141</v>
      </c>
      <c r="E120" s="289"/>
      <c r="F120" s="289">
        <f>+'[1]THEO PHAN MEN CHUA SUA'!G120</f>
        <v>3899889141</v>
      </c>
      <c r="G120" s="287"/>
      <c r="K120" s="288"/>
    </row>
    <row r="121" spans="1:11" s="256" customFormat="1" ht="18.75" hidden="1" customHeight="1">
      <c r="A121" s="256" t="s">
        <v>120</v>
      </c>
      <c r="B121" s="286">
        <v>338</v>
      </c>
      <c r="D121" s="287"/>
      <c r="E121" s="287"/>
      <c r="F121" s="287"/>
      <c r="G121" s="287"/>
      <c r="K121" s="288"/>
    </row>
    <row r="122" spans="1:11" s="256" customFormat="1" ht="18.75" hidden="1" customHeight="1">
      <c r="A122" s="256" t="s">
        <v>121</v>
      </c>
      <c r="B122" s="286">
        <v>339</v>
      </c>
      <c r="F122" s="287"/>
      <c r="G122" s="287"/>
      <c r="K122" s="288"/>
    </row>
    <row r="123" spans="1:11" s="256" customFormat="1" ht="18.75" hidden="1" customHeight="1">
      <c r="A123" s="256" t="s">
        <v>122</v>
      </c>
      <c r="B123" s="286">
        <v>340</v>
      </c>
      <c r="F123" s="287"/>
      <c r="G123" s="287"/>
      <c r="K123" s="288"/>
    </row>
    <row r="124" spans="1:11" s="256" customFormat="1" ht="18.75" hidden="1" customHeight="1">
      <c r="A124" s="256" t="s">
        <v>123</v>
      </c>
      <c r="B124" s="286">
        <v>341</v>
      </c>
      <c r="F124" s="287"/>
      <c r="G124" s="287"/>
      <c r="K124" s="288"/>
    </row>
    <row r="125" spans="1:11" s="256" customFormat="1" ht="18.75" hidden="1" customHeight="1">
      <c r="A125" s="256" t="s">
        <v>124</v>
      </c>
      <c r="B125" s="286">
        <v>342</v>
      </c>
      <c r="F125" s="287"/>
      <c r="G125" s="287"/>
      <c r="K125" s="288"/>
    </row>
    <row r="126" spans="1:11" s="256" customFormat="1" ht="18.75" hidden="1" customHeight="1">
      <c r="A126" s="256" t="s">
        <v>125</v>
      </c>
      <c r="B126" s="286">
        <v>343</v>
      </c>
      <c r="F126" s="287"/>
      <c r="G126" s="287"/>
      <c r="K126" s="288"/>
    </row>
    <row r="127" spans="1:11" s="256" customFormat="1" ht="18.75" customHeight="1">
      <c r="B127" s="286"/>
      <c r="F127" s="287"/>
      <c r="G127" s="287"/>
      <c r="K127" s="288"/>
    </row>
    <row r="128" spans="1:11" s="256" customFormat="1" ht="18.75" customHeight="1">
      <c r="B128" s="286"/>
      <c r="F128" s="287"/>
      <c r="G128" s="287"/>
      <c r="K128" s="288"/>
    </row>
    <row r="129" spans="1:11" s="256" customFormat="1" ht="18.75" customHeight="1">
      <c r="B129" s="286"/>
      <c r="F129" s="287"/>
      <c r="G129" s="287"/>
      <c r="K129" s="288"/>
    </row>
    <row r="130" spans="1:11" s="256" customFormat="1" ht="18.75" customHeight="1">
      <c r="B130" s="286"/>
      <c r="F130" s="287"/>
      <c r="G130" s="287"/>
      <c r="K130" s="288"/>
    </row>
    <row r="131" spans="1:11" s="256" customFormat="1" ht="18.75" customHeight="1">
      <c r="B131" s="286"/>
      <c r="F131" s="287"/>
      <c r="G131" s="287"/>
      <c r="K131" s="288"/>
    </row>
    <row r="132" spans="1:11" s="256" customFormat="1" ht="18.75" customHeight="1">
      <c r="B132" s="286"/>
      <c r="F132" s="287"/>
      <c r="G132" s="287"/>
      <c r="K132" s="288"/>
    </row>
    <row r="133" spans="1:11" s="256" customFormat="1" ht="18.75" customHeight="1">
      <c r="B133" s="286"/>
      <c r="F133" s="287"/>
      <c r="G133" s="287"/>
      <c r="K133" s="288"/>
    </row>
    <row r="134" spans="1:11" s="256" customFormat="1" ht="18.75" customHeight="1">
      <c r="B134" s="286"/>
      <c r="F134" s="287"/>
      <c r="G134" s="287"/>
      <c r="K134" s="288"/>
    </row>
    <row r="135" spans="1:11" s="256" customFormat="1" ht="18.75" customHeight="1">
      <c r="B135" s="286"/>
      <c r="F135" s="287"/>
      <c r="G135" s="287"/>
      <c r="K135" s="288"/>
    </row>
    <row r="136" spans="1:11" s="256" customFormat="1" ht="18.75" customHeight="1">
      <c r="B136" s="286"/>
      <c r="F136" s="287"/>
      <c r="G136" s="287"/>
      <c r="K136" s="288"/>
    </row>
    <row r="137" spans="1:11" s="282" customFormat="1" ht="18.75" customHeight="1">
      <c r="A137" s="280" t="s">
        <v>126</v>
      </c>
      <c r="B137" s="281">
        <v>400</v>
      </c>
      <c r="D137" s="283">
        <f>+D138+D155</f>
        <v>43135692872.059998</v>
      </c>
      <c r="E137" s="284"/>
      <c r="F137" s="283">
        <f>+F138+F155</f>
        <v>43024495836</v>
      </c>
      <c r="G137" s="284"/>
      <c r="K137" s="285"/>
    </row>
    <row r="138" spans="1:11" s="282" customFormat="1" ht="18.75" customHeight="1">
      <c r="A138" s="282" t="s">
        <v>152</v>
      </c>
      <c r="B138" s="281">
        <v>410</v>
      </c>
      <c r="C138" s="282">
        <v>20</v>
      </c>
      <c r="D138" s="284">
        <f>+D139+D142+D143+D144+D145+D146+D147+D148+D149+D150+D151+D154</f>
        <v>42729461483.059998</v>
      </c>
      <c r="E138" s="284"/>
      <c r="F138" s="284">
        <f>+F139+F142+F143+F144+F145+F146+F147+F148+F149+F150+F151+F154</f>
        <v>42615657506</v>
      </c>
      <c r="G138" s="284"/>
      <c r="K138" s="285"/>
    </row>
    <row r="139" spans="1:11" s="256" customFormat="1" ht="18.75" customHeight="1">
      <c r="A139" s="256" t="s">
        <v>128</v>
      </c>
      <c r="B139" s="286">
        <v>411</v>
      </c>
      <c r="D139" s="287">
        <f>+D140+D141</f>
        <v>27000000000</v>
      </c>
      <c r="E139" s="287"/>
      <c r="F139" s="287">
        <f>+F140+F141</f>
        <v>27000000000</v>
      </c>
      <c r="G139" s="287"/>
      <c r="K139" s="288"/>
    </row>
    <row r="140" spans="1:11" s="256" customFormat="1" ht="18.75" customHeight="1">
      <c r="A140" s="256" t="s">
        <v>127</v>
      </c>
      <c r="B140" s="286" t="s">
        <v>129</v>
      </c>
      <c r="D140" s="287">
        <f>+'[1]THEO PHAN MEN CHUA SUA'!F134</f>
        <v>27000000000</v>
      </c>
      <c r="E140" s="287"/>
      <c r="F140" s="287">
        <f>+'[1]THEO PHAN MEN CHUA SUA'!G134</f>
        <v>27000000000</v>
      </c>
      <c r="G140" s="287"/>
      <c r="K140" s="288"/>
    </row>
    <row r="141" spans="1:11" s="256" customFormat="1" ht="18.75" customHeight="1">
      <c r="A141" s="256" t="s">
        <v>491</v>
      </c>
      <c r="B141" s="286" t="s">
        <v>130</v>
      </c>
      <c r="D141" s="287">
        <v>0</v>
      </c>
      <c r="E141" s="287"/>
      <c r="F141" s="287"/>
      <c r="G141" s="287"/>
      <c r="K141" s="288"/>
    </row>
    <row r="142" spans="1:11" s="256" customFormat="1" ht="18.75" customHeight="1">
      <c r="A142" s="256" t="s">
        <v>537</v>
      </c>
      <c r="B142" s="286">
        <v>412</v>
      </c>
      <c r="D142" s="287"/>
      <c r="E142" s="287"/>
      <c r="F142" s="287"/>
      <c r="G142" s="287"/>
      <c r="K142" s="288"/>
    </row>
    <row r="143" spans="1:11" s="256" customFormat="1" ht="18.75" customHeight="1">
      <c r="A143" s="256" t="s">
        <v>220</v>
      </c>
      <c r="B143" s="286">
        <v>413</v>
      </c>
      <c r="D143" s="287"/>
      <c r="E143" s="287"/>
      <c r="F143" s="287"/>
      <c r="G143" s="287"/>
      <c r="K143" s="288"/>
    </row>
    <row r="144" spans="1:11" s="256" customFormat="1" ht="18.75" customHeight="1">
      <c r="A144" s="256" t="s">
        <v>221</v>
      </c>
      <c r="B144" s="286">
        <v>414</v>
      </c>
      <c r="D144" s="287"/>
      <c r="E144" s="287"/>
      <c r="F144" s="287"/>
      <c r="G144" s="287"/>
      <c r="K144" s="288"/>
    </row>
    <row r="145" spans="1:11" s="256" customFormat="1" ht="18.75" customHeight="1">
      <c r="A145" s="256" t="s">
        <v>222</v>
      </c>
      <c r="B145" s="286">
        <v>415</v>
      </c>
      <c r="D145" s="287"/>
      <c r="E145" s="287"/>
      <c r="F145" s="287"/>
      <c r="G145" s="287"/>
      <c r="K145" s="288"/>
    </row>
    <row r="146" spans="1:11" s="256" customFormat="1" ht="18.75" customHeight="1">
      <c r="A146" s="256" t="s">
        <v>223</v>
      </c>
      <c r="B146" s="286">
        <v>416</v>
      </c>
      <c r="D146" s="287"/>
      <c r="E146" s="287"/>
      <c r="F146" s="287"/>
      <c r="G146" s="287"/>
      <c r="K146" s="288"/>
    </row>
    <row r="147" spans="1:11" s="256" customFormat="1" ht="18.75" customHeight="1">
      <c r="A147" s="256" t="s">
        <v>224</v>
      </c>
      <c r="B147" s="286">
        <v>417</v>
      </c>
      <c r="D147" s="287"/>
      <c r="E147" s="287"/>
      <c r="F147" s="287"/>
      <c r="G147" s="287"/>
      <c r="K147" s="288"/>
    </row>
    <row r="148" spans="1:11" s="256" customFormat="1" ht="18.75" customHeight="1">
      <c r="A148" s="299" t="s">
        <v>225</v>
      </c>
      <c r="B148" s="300">
        <v>418</v>
      </c>
      <c r="C148" s="299"/>
      <c r="D148" s="301">
        <f>+'[1]THEO PHAN MEN CHUA SUA'!F142</f>
        <v>7805044329</v>
      </c>
      <c r="E148" s="301"/>
      <c r="F148" s="301">
        <f>+'[1]THEO PHAN MEN CHUA SUA'!G142</f>
        <v>7805044329</v>
      </c>
      <c r="G148" s="295"/>
      <c r="K148" s="288"/>
    </row>
    <row r="149" spans="1:11" s="256" customFormat="1" ht="18.75" customHeight="1">
      <c r="A149" s="256" t="s">
        <v>226</v>
      </c>
      <c r="B149" s="286">
        <v>419</v>
      </c>
      <c r="D149" s="287"/>
      <c r="E149" s="287"/>
      <c r="F149" s="287"/>
      <c r="G149" s="287"/>
      <c r="K149" s="288"/>
    </row>
    <row r="150" spans="1:11" s="256" customFormat="1" ht="18.75" customHeight="1">
      <c r="A150" s="256" t="s">
        <v>227</v>
      </c>
      <c r="B150" s="286">
        <v>420</v>
      </c>
      <c r="D150" s="287"/>
      <c r="E150" s="287"/>
      <c r="F150" s="287"/>
      <c r="G150" s="287"/>
      <c r="K150" s="288"/>
    </row>
    <row r="151" spans="1:11" s="256" customFormat="1" ht="18.75" customHeight="1">
      <c r="A151" s="256" t="s">
        <v>228</v>
      </c>
      <c r="B151" s="286">
        <v>421</v>
      </c>
      <c r="D151" s="287">
        <f>+D152+D153</f>
        <v>7622629564.0600004</v>
      </c>
      <c r="E151" s="287"/>
      <c r="F151" s="287">
        <f>+F152+F153</f>
        <v>7508825587</v>
      </c>
      <c r="G151" s="287"/>
      <c r="K151" s="288"/>
    </row>
    <row r="152" spans="1:11" s="256" customFormat="1" ht="18.75" customHeight="1">
      <c r="A152" s="256" t="s">
        <v>230</v>
      </c>
      <c r="B152" s="286" t="s">
        <v>232</v>
      </c>
      <c r="D152" s="287">
        <f>+'[1]THEO PHAN MEN CHUA SUA'!$G$147</f>
        <v>7508825587</v>
      </c>
      <c r="E152" s="287"/>
      <c r="F152" s="287">
        <v>0</v>
      </c>
      <c r="G152" s="287"/>
      <c r="K152" s="288"/>
    </row>
    <row r="153" spans="1:11" s="256" customFormat="1" ht="18.75" customHeight="1">
      <c r="A153" s="256" t="s">
        <v>231</v>
      </c>
      <c r="B153" s="286" t="s">
        <v>233</v>
      </c>
      <c r="D153" s="287">
        <f>+'KQKDquý-gửi sở'!D31</f>
        <v>113803977.06</v>
      </c>
      <c r="E153" s="287"/>
      <c r="F153" s="287">
        <f>+D152</f>
        <v>7508825587</v>
      </c>
      <c r="G153" s="287"/>
      <c r="K153" s="288"/>
    </row>
    <row r="154" spans="1:11" s="256" customFormat="1" ht="18.75" customHeight="1">
      <c r="A154" s="256" t="s">
        <v>229</v>
      </c>
      <c r="B154" s="286">
        <v>422</v>
      </c>
      <c r="D154" s="287">
        <f>+'[1]THEO PHAN MEN CHUA SUA'!F148</f>
        <v>301787590</v>
      </c>
      <c r="E154" s="287"/>
      <c r="F154" s="287">
        <f>+'[1]THEO PHAN MEN CHUA SUA'!G148</f>
        <v>301787590</v>
      </c>
      <c r="G154" s="287"/>
      <c r="K154" s="288"/>
    </row>
    <row r="155" spans="1:11" s="282" customFormat="1" ht="18.75" customHeight="1">
      <c r="A155" s="282" t="s">
        <v>201</v>
      </c>
      <c r="B155" s="281">
        <v>430</v>
      </c>
      <c r="D155" s="284">
        <f>+D156+D157</f>
        <v>406231389</v>
      </c>
      <c r="E155" s="284"/>
      <c r="F155" s="284">
        <f>+F156+F157</f>
        <v>408838330</v>
      </c>
      <c r="G155" s="284"/>
      <c r="K155" s="285"/>
    </row>
    <row r="156" spans="1:11" s="256" customFormat="1" ht="18.75" customHeight="1">
      <c r="A156" s="256" t="s">
        <v>202</v>
      </c>
      <c r="B156" s="286">
        <v>431</v>
      </c>
      <c r="D156" s="287">
        <f>+F156</f>
        <v>124245000</v>
      </c>
      <c r="E156" s="287"/>
      <c r="F156" s="287">
        <v>124245000</v>
      </c>
      <c r="G156" s="287"/>
      <c r="K156" s="288"/>
    </row>
    <row r="157" spans="1:11" s="256" customFormat="1" ht="18.75" customHeight="1">
      <c r="A157" s="256" t="s">
        <v>203</v>
      </c>
      <c r="B157" s="286">
        <v>432</v>
      </c>
      <c r="D157" s="287">
        <f>+'[1]THEO PHAN MEN CHUA SUA'!$F$151-D156</f>
        <v>281986389</v>
      </c>
      <c r="E157" s="287"/>
      <c r="F157" s="287">
        <v>284593330</v>
      </c>
      <c r="G157" s="287"/>
      <c r="K157" s="288"/>
    </row>
    <row r="158" spans="1:11" s="282" customFormat="1" ht="18.75" customHeight="1" thickBot="1">
      <c r="A158" s="280" t="s">
        <v>131</v>
      </c>
      <c r="B158" s="302">
        <v>440</v>
      </c>
      <c r="D158" s="296">
        <f>+D97+D137</f>
        <v>74486566911.059998</v>
      </c>
      <c r="E158" s="284"/>
      <c r="F158" s="296">
        <f>+F97+F137</f>
        <v>70397986212</v>
      </c>
      <c r="G158" s="284"/>
      <c r="K158" s="285"/>
    </row>
    <row r="159" spans="1:11" s="282" customFormat="1" ht="18.75" customHeight="1" thickTop="1">
      <c r="A159" s="280"/>
      <c r="B159" s="302"/>
      <c r="D159" s="284"/>
      <c r="E159" s="284"/>
      <c r="F159" s="284"/>
      <c r="G159" s="284"/>
      <c r="K159" s="285"/>
    </row>
    <row r="160" spans="1:11" s="303" customFormat="1">
      <c r="B160" s="304"/>
      <c r="D160" s="305" t="s">
        <v>541</v>
      </c>
      <c r="E160" s="305"/>
      <c r="F160" s="306"/>
      <c r="G160" s="307"/>
      <c r="K160" s="308"/>
    </row>
    <row r="161" spans="1:11" s="280" customFormat="1" ht="17.25">
      <c r="A161" s="280" t="s">
        <v>601</v>
      </c>
      <c r="B161" s="302"/>
      <c r="D161" s="309" t="s">
        <v>58</v>
      </c>
      <c r="E161" s="309"/>
      <c r="F161" s="310"/>
      <c r="G161" s="311"/>
      <c r="K161" s="312"/>
    </row>
    <row r="162" spans="1:11" s="256" customFormat="1">
      <c r="B162" s="286"/>
      <c r="D162" s="313"/>
      <c r="E162" s="313"/>
      <c r="F162" s="287"/>
      <c r="G162" s="287"/>
      <c r="K162" s="288"/>
    </row>
    <row r="163" spans="1:11" s="256" customFormat="1">
      <c r="B163" s="286"/>
      <c r="F163" s="287"/>
      <c r="G163" s="287"/>
      <c r="K163" s="288"/>
    </row>
    <row r="164" spans="1:11" s="256" customFormat="1">
      <c r="B164" s="286"/>
      <c r="F164" s="287"/>
      <c r="G164" s="287"/>
      <c r="K164" s="288"/>
    </row>
    <row r="165" spans="1:11" s="256" customFormat="1">
      <c r="B165" s="286"/>
      <c r="D165" s="287"/>
      <c r="E165" s="287"/>
      <c r="F165" s="287"/>
      <c r="G165" s="287"/>
      <c r="K165" s="288"/>
    </row>
    <row r="166" spans="1:11" s="256" customFormat="1">
      <c r="B166" s="286"/>
      <c r="F166" s="287"/>
      <c r="G166" s="287"/>
      <c r="K166" s="288"/>
    </row>
    <row r="167" spans="1:11" s="282" customFormat="1" ht="15.75">
      <c r="A167" s="282" t="s">
        <v>578</v>
      </c>
      <c r="B167" s="281"/>
      <c r="D167" s="316" t="s">
        <v>542</v>
      </c>
      <c r="E167" s="316"/>
      <c r="F167" s="316"/>
      <c r="G167" s="284"/>
      <c r="K167" s="285"/>
    </row>
  </sheetData>
  <mergeCells count="3">
    <mergeCell ref="C1:F1"/>
    <mergeCell ref="C2:F2"/>
    <mergeCell ref="D167:F167"/>
  </mergeCells>
  <phoneticPr fontId="9" type="noConversion"/>
  <pageMargins left="0.75" right="0.17" top="0.3" bottom="0.74" header="0.2" footer="0.39"/>
  <pageSetup scale="90" orientation="portrait" horizontalDpi="300" verticalDpi="300" r:id="rId1"/>
  <headerFooter alignWithMargins="0">
    <oddFooter>&amp;L&amp;".VnArial,Regular"&amp;UC¸c thuyÕt minh kÌm theo tõ trang 7 ®Õn trang 18 lµ bé phËn hîp thµnh c¸c B¸o c¸o tµi chÝnh nµy&amp;RTrang: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L45"/>
  <sheetViews>
    <sheetView showZeros="0" topLeftCell="A31" zoomScale="85" workbookViewId="0">
      <selection activeCell="K42" sqref="K42"/>
    </sheetView>
  </sheetViews>
  <sheetFormatPr defaultRowHeight="15"/>
  <cols>
    <col min="1" max="1" width="47.7109375" style="39" customWidth="1"/>
    <col min="2" max="2" width="5.42578125" style="39" customWidth="1"/>
    <col min="3" max="3" width="7.5703125" style="39" customWidth="1"/>
    <col min="4" max="4" width="13.140625" style="39" customWidth="1"/>
    <col min="5" max="5" width="0.5703125" style="39" customWidth="1"/>
    <col min="6" max="6" width="13" style="39" customWidth="1"/>
    <col min="7" max="7" width="0.5703125" style="39" customWidth="1"/>
    <col min="8" max="8" width="14.5703125" style="39" customWidth="1"/>
    <col min="9" max="9" width="0.42578125" style="39" customWidth="1"/>
    <col min="10" max="10" width="14.140625" style="39" customWidth="1"/>
    <col min="11" max="11" width="17.42578125" style="39" bestFit="1" customWidth="1"/>
    <col min="12" max="12" width="18.140625" style="39" bestFit="1" customWidth="1"/>
    <col min="13" max="16384" width="9.140625" style="39"/>
  </cols>
  <sheetData>
    <row r="1" spans="1:12" s="41" customFormat="1" ht="17.25">
      <c r="A1" s="41" t="str">
        <f>+'BCĐKT-200'!A1</f>
        <v>C¤NG TY CP C¤NG TR×NH GTVT QU¶NG NAM</v>
      </c>
      <c r="F1" s="319" t="s">
        <v>139</v>
      </c>
      <c r="G1" s="319"/>
      <c r="H1" s="319"/>
      <c r="I1" s="319"/>
      <c r="J1" s="319"/>
    </row>
    <row r="2" spans="1:12" ht="29.25" customHeight="1">
      <c r="A2" s="81" t="str">
        <f>+'BCĐKT-200'!A2</f>
        <v>Sè 10 NguyÔn Du, TP Tam Kú, Qu¶ng Nam</v>
      </c>
      <c r="B2" s="56"/>
      <c r="C2" s="56"/>
      <c r="D2" s="56"/>
      <c r="E2" s="56"/>
      <c r="F2" s="320" t="s">
        <v>83</v>
      </c>
      <c r="G2" s="320"/>
      <c r="H2" s="320"/>
      <c r="I2" s="320"/>
      <c r="J2" s="320"/>
    </row>
    <row r="3" spans="1:12" ht="1.5" hidden="1" customHeight="1">
      <c r="A3" s="10"/>
      <c r="F3" s="55"/>
      <c r="G3" s="55"/>
      <c r="H3" s="55"/>
      <c r="I3" s="55"/>
      <c r="J3" s="55"/>
    </row>
    <row r="4" spans="1:12" s="59" customFormat="1" ht="47.25" customHeight="1">
      <c r="A4" s="236" t="s">
        <v>536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59" customFormat="1" ht="20.25">
      <c r="A5" s="237" t="s">
        <v>64</v>
      </c>
      <c r="B5" s="58"/>
      <c r="C5" s="58"/>
      <c r="D5" s="58"/>
      <c r="E5" s="58"/>
      <c r="F5" s="58"/>
      <c r="G5" s="58"/>
      <c r="H5" s="58"/>
      <c r="I5" s="58"/>
      <c r="J5" s="58"/>
    </row>
    <row r="6" spans="1:12" s="134" customFormat="1" ht="17.25" customHeight="1">
      <c r="H6" s="150" t="s">
        <v>479</v>
      </c>
      <c r="I6" s="150"/>
    </row>
    <row r="7" spans="1:12" s="136" customFormat="1" ht="90" customHeight="1">
      <c r="A7" s="145" t="s">
        <v>432</v>
      </c>
      <c r="B7" s="145" t="s">
        <v>167</v>
      </c>
      <c r="C7" s="145" t="s">
        <v>434</v>
      </c>
      <c r="D7" s="146" t="s">
        <v>168</v>
      </c>
      <c r="E7" s="238"/>
      <c r="F7" s="146" t="s">
        <v>169</v>
      </c>
      <c r="G7" s="238"/>
      <c r="H7" s="146" t="s">
        <v>242</v>
      </c>
      <c r="I7" s="238"/>
      <c r="J7" s="146" t="s">
        <v>546</v>
      </c>
    </row>
    <row r="8" spans="1:12" s="134" customFormat="1" ht="23.25" customHeight="1">
      <c r="A8" s="134" t="s">
        <v>364</v>
      </c>
      <c r="B8" s="137">
        <v>1</v>
      </c>
      <c r="C8" s="137">
        <f>+'BCĐKT-200'!C138+1</f>
        <v>21</v>
      </c>
      <c r="D8" s="138">
        <f>+'[2]Q1.2015 CHÍNH-THỨC (3)'!$C$48</f>
        <v>16260489818</v>
      </c>
      <c r="E8" s="138"/>
      <c r="F8" s="138">
        <v>15141656066</v>
      </c>
      <c r="G8" s="138"/>
      <c r="H8" s="138">
        <f>+D8</f>
        <v>16260489818</v>
      </c>
      <c r="I8" s="138"/>
      <c r="J8" s="138">
        <f>+F8</f>
        <v>15141656066</v>
      </c>
    </row>
    <row r="9" spans="1:12" s="134" customFormat="1" ht="23.25" customHeight="1">
      <c r="A9" s="134" t="s">
        <v>365</v>
      </c>
      <c r="B9" s="137">
        <v>2</v>
      </c>
      <c r="C9" s="137">
        <f>+C8</f>
        <v>21</v>
      </c>
      <c r="D9" s="138">
        <f>+'[2]Q1.2015 CHÍNH-THỨC (2)'!$C$61</f>
        <v>18064545</v>
      </c>
      <c r="E9" s="138"/>
      <c r="F9" s="138">
        <v>0</v>
      </c>
      <c r="G9" s="138"/>
      <c r="H9" s="138">
        <f>+D9</f>
        <v>18064545</v>
      </c>
      <c r="I9" s="138"/>
      <c r="J9" s="138"/>
      <c r="L9" s="247"/>
    </row>
    <row r="10" spans="1:12" s="134" customFormat="1" hidden="1">
      <c r="A10" s="134" t="s">
        <v>366</v>
      </c>
      <c r="B10" s="137">
        <v>4</v>
      </c>
      <c r="C10" s="137"/>
      <c r="D10" s="138"/>
      <c r="E10" s="138"/>
      <c r="F10" s="138"/>
      <c r="G10" s="138"/>
      <c r="H10" s="138"/>
      <c r="I10" s="138"/>
      <c r="J10" s="138"/>
    </row>
    <row r="11" spans="1:12" s="134" customFormat="1" hidden="1">
      <c r="A11" s="134" t="s">
        <v>367</v>
      </c>
      <c r="B11" s="137">
        <v>5</v>
      </c>
      <c r="C11" s="137"/>
      <c r="D11" s="138"/>
      <c r="E11" s="138"/>
      <c r="F11" s="138"/>
      <c r="G11" s="138"/>
      <c r="H11" s="138"/>
      <c r="I11" s="138"/>
      <c r="J11" s="138"/>
    </row>
    <row r="12" spans="1:12" s="134" customFormat="1" hidden="1">
      <c r="A12" s="134" t="s">
        <v>368</v>
      </c>
      <c r="B12" s="137">
        <v>6</v>
      </c>
      <c r="C12" s="137"/>
      <c r="D12" s="138"/>
      <c r="E12" s="138"/>
      <c r="F12" s="138"/>
      <c r="G12" s="138"/>
      <c r="H12" s="138"/>
      <c r="I12" s="138"/>
      <c r="J12" s="138"/>
    </row>
    <row r="13" spans="1:12" s="134" customFormat="1" ht="20.25" customHeight="1">
      <c r="A13" s="134" t="s">
        <v>570</v>
      </c>
      <c r="B13" s="137">
        <v>10</v>
      </c>
      <c r="C13" s="137">
        <f>+C9</f>
        <v>21</v>
      </c>
      <c r="D13" s="138">
        <f>+D8-D9</f>
        <v>16242425273</v>
      </c>
      <c r="E13" s="138"/>
      <c r="F13" s="138">
        <f>+F8-F9</f>
        <v>15141656066</v>
      </c>
      <c r="G13" s="138"/>
      <c r="H13" s="138">
        <f>+H8-H9</f>
        <v>16242425273</v>
      </c>
      <c r="I13" s="138"/>
      <c r="J13" s="138">
        <f>+J8-J9</f>
        <v>15141656066</v>
      </c>
    </row>
    <row r="14" spans="1:12" s="134" customFormat="1" ht="20.25" customHeight="1">
      <c r="A14" s="134" t="s">
        <v>526</v>
      </c>
      <c r="B14" s="137">
        <v>11</v>
      </c>
      <c r="C14" s="137">
        <f>+C13+1</f>
        <v>22</v>
      </c>
      <c r="D14" s="138">
        <f>15665556064-'[3]TỔNG HỢP  DOANH THU quy 1'!$C$25</f>
        <v>14414065565</v>
      </c>
      <c r="E14" s="138"/>
      <c r="F14" s="138">
        <v>13143005132</v>
      </c>
      <c r="G14" s="138"/>
      <c r="H14" s="138">
        <f>+D14</f>
        <v>14414065565</v>
      </c>
      <c r="I14" s="138"/>
      <c r="J14" s="138">
        <f>+F14</f>
        <v>13143005132</v>
      </c>
    </row>
    <row r="15" spans="1:12" s="82" customFormat="1" ht="20.25" customHeight="1">
      <c r="A15" s="82" t="s">
        <v>571</v>
      </c>
      <c r="B15" s="83">
        <v>20</v>
      </c>
      <c r="C15" s="83"/>
      <c r="D15" s="147">
        <f>+D13-D14</f>
        <v>1828359708</v>
      </c>
      <c r="E15" s="139"/>
      <c r="F15" s="147">
        <f>+F13-F14</f>
        <v>1998650934</v>
      </c>
      <c r="G15" s="139"/>
      <c r="H15" s="147">
        <f>+H13-H14</f>
        <v>1828359708</v>
      </c>
      <c r="I15" s="139"/>
      <c r="J15" s="147">
        <f>+J13-J14</f>
        <v>1998650934</v>
      </c>
      <c r="K15" s="134"/>
    </row>
    <row r="16" spans="1:12" s="82" customFormat="1" ht="14.25" customHeight="1">
      <c r="B16" s="83"/>
      <c r="C16" s="83"/>
      <c r="D16" s="139"/>
      <c r="E16" s="139"/>
      <c r="F16" s="139"/>
      <c r="G16" s="139"/>
      <c r="H16" s="139"/>
      <c r="I16" s="139"/>
      <c r="J16" s="139"/>
      <c r="K16" s="134"/>
    </row>
    <row r="17" spans="1:12" s="134" customFormat="1" ht="20.25" customHeight="1">
      <c r="A17" s="134" t="s">
        <v>59</v>
      </c>
      <c r="B17" s="137">
        <v>21</v>
      </c>
      <c r="C17" s="137">
        <f>+C14+1</f>
        <v>23</v>
      </c>
      <c r="D17" s="138">
        <f>+'[2]Q1.2015 CHÍNH-THỨC (2)'!$C$88</f>
        <v>135408761</v>
      </c>
      <c r="E17" s="138"/>
      <c r="F17" s="138">
        <v>2773316</v>
      </c>
      <c r="G17" s="138"/>
      <c r="H17" s="138">
        <f>+D17</f>
        <v>135408761</v>
      </c>
      <c r="I17" s="138"/>
      <c r="J17" s="138">
        <f>+F17</f>
        <v>2773316</v>
      </c>
      <c r="L17" s="152"/>
    </row>
    <row r="18" spans="1:12" s="134" customFormat="1" ht="20.25" customHeight="1">
      <c r="A18" s="134" t="s">
        <v>60</v>
      </c>
      <c r="B18" s="137">
        <v>22</v>
      </c>
      <c r="C18" s="137">
        <f>+C17+1</f>
        <v>24</v>
      </c>
      <c r="D18" s="138">
        <f>+'[2]Q1.2015 CHÍNH-THỨC (3)'!$C$89</f>
        <v>17599190</v>
      </c>
      <c r="E18" s="138"/>
      <c r="F18" s="138">
        <v>305025548</v>
      </c>
      <c r="G18" s="138"/>
      <c r="H18" s="138">
        <f>+D18</f>
        <v>17599190</v>
      </c>
      <c r="I18" s="138"/>
      <c r="J18" s="138">
        <f>+F18</f>
        <v>305025548</v>
      </c>
      <c r="L18" s="153"/>
    </row>
    <row r="19" spans="1:12" s="135" customFormat="1" ht="20.25" customHeight="1">
      <c r="A19" s="135" t="s">
        <v>61</v>
      </c>
      <c r="B19" s="140">
        <v>23</v>
      </c>
      <c r="C19" s="140"/>
      <c r="D19" s="141">
        <f>+D18</f>
        <v>17599190</v>
      </c>
      <c r="E19" s="141"/>
      <c r="F19" s="141">
        <f>+F18</f>
        <v>305025548</v>
      </c>
      <c r="G19" s="141"/>
      <c r="H19" s="141">
        <f>+D19</f>
        <v>17599190</v>
      </c>
      <c r="I19" s="141"/>
      <c r="J19" s="141">
        <f>+J18</f>
        <v>305025548</v>
      </c>
      <c r="K19" s="134"/>
    </row>
    <row r="20" spans="1:12" s="134" customFormat="1" ht="14.25" customHeight="1">
      <c r="A20" s="134" t="s">
        <v>62</v>
      </c>
      <c r="B20" s="137">
        <v>25</v>
      </c>
      <c r="C20" s="137"/>
      <c r="D20" s="138">
        <f>+'[2]Q1.2015 CHÍNH-THỨC (2)'!$C$91</f>
        <v>0</v>
      </c>
      <c r="E20" s="138"/>
      <c r="F20" s="138"/>
      <c r="G20" s="138"/>
      <c r="H20" s="138">
        <v>0</v>
      </c>
      <c r="I20" s="138"/>
      <c r="J20" s="138"/>
    </row>
    <row r="21" spans="1:12" s="134" customFormat="1" ht="20.25" customHeight="1">
      <c r="A21" s="134" t="s">
        <v>63</v>
      </c>
      <c r="B21" s="137">
        <v>26</v>
      </c>
      <c r="C21" s="137"/>
      <c r="D21" s="138">
        <f>+'[2]Q1.2015 CHÍNH-THỨC (3)'!$C$92</f>
        <v>1692858747</v>
      </c>
      <c r="E21" s="138"/>
      <c r="F21" s="138">
        <v>1678066909</v>
      </c>
      <c r="G21" s="138"/>
      <c r="H21" s="138">
        <f>+D21</f>
        <v>1692858747</v>
      </c>
      <c r="I21" s="138"/>
      <c r="J21" s="138">
        <f>+F21</f>
        <v>1678066909</v>
      </c>
      <c r="L21" s="247"/>
    </row>
    <row r="22" spans="1:12" s="82" customFormat="1" ht="20.25" customHeight="1">
      <c r="A22" s="82" t="s">
        <v>569</v>
      </c>
      <c r="B22" s="83">
        <v>30</v>
      </c>
      <c r="C22" s="83"/>
      <c r="D22" s="147">
        <f>+D15+D17-D18-D21</f>
        <v>253310532</v>
      </c>
      <c r="E22" s="139"/>
      <c r="F22" s="147">
        <f>+F15+F17-F18-F21</f>
        <v>18331793</v>
      </c>
      <c r="G22" s="139"/>
      <c r="H22" s="147">
        <f>+H15+H17-H18-H21</f>
        <v>253310532</v>
      </c>
      <c r="I22" s="139"/>
      <c r="J22" s="147">
        <f>+J15+J17-J18-J21</f>
        <v>18331793</v>
      </c>
      <c r="K22" s="134"/>
      <c r="L22" s="248"/>
    </row>
    <row r="23" spans="1:12" s="82" customFormat="1" ht="20.25" customHeight="1">
      <c r="B23" s="83"/>
      <c r="C23" s="83"/>
      <c r="D23" s="139"/>
      <c r="E23" s="139"/>
      <c r="F23" s="139"/>
      <c r="G23" s="139"/>
      <c r="H23" s="139"/>
      <c r="I23" s="139"/>
      <c r="J23" s="139"/>
      <c r="K23" s="134"/>
    </row>
    <row r="24" spans="1:12" s="134" customFormat="1" ht="20.25" customHeight="1">
      <c r="A24" s="134" t="s">
        <v>193</v>
      </c>
      <c r="B24" s="137">
        <v>31</v>
      </c>
      <c r="C24" s="137">
        <f>+C18+1</f>
        <v>25</v>
      </c>
      <c r="D24" s="138">
        <f>+'[2]Q1.2015 CHÍNH-THỨC (2)'!$C$95</f>
        <v>0</v>
      </c>
      <c r="E24" s="138"/>
      <c r="F24" s="138">
        <v>61086369</v>
      </c>
      <c r="G24" s="138"/>
      <c r="H24" s="138">
        <f>+D24</f>
        <v>0</v>
      </c>
      <c r="I24" s="138"/>
      <c r="J24" s="138">
        <f>+F24</f>
        <v>61086369</v>
      </c>
    </row>
    <row r="25" spans="1:12" s="134" customFormat="1" ht="20.25" customHeight="1">
      <c r="A25" s="134" t="s">
        <v>194</v>
      </c>
      <c r="B25" s="137">
        <v>32</v>
      </c>
      <c r="C25" s="137">
        <f>+C24+1</f>
        <v>26</v>
      </c>
      <c r="D25" s="138">
        <f>+'[2]Q1.2015 CHÍNH-THỨC (3)'!$C$96</f>
        <v>101530699</v>
      </c>
      <c r="E25" s="138"/>
      <c r="F25" s="138">
        <v>3388373</v>
      </c>
      <c r="G25" s="138"/>
      <c r="H25" s="138">
        <f>+D25</f>
        <v>101530699</v>
      </c>
      <c r="I25" s="138"/>
      <c r="J25" s="138">
        <f>+F25</f>
        <v>3388373</v>
      </c>
    </row>
    <row r="26" spans="1:12" s="82" customFormat="1" ht="20.25" customHeight="1">
      <c r="A26" s="82" t="s">
        <v>572</v>
      </c>
      <c r="B26" s="83">
        <v>40</v>
      </c>
      <c r="C26" s="83"/>
      <c r="D26" s="147">
        <f>+D24-D25</f>
        <v>-101530699</v>
      </c>
      <c r="E26" s="139"/>
      <c r="F26" s="147">
        <f>+F24-F25</f>
        <v>57697996</v>
      </c>
      <c r="G26" s="139"/>
      <c r="H26" s="147">
        <f>+H24-H25</f>
        <v>-101530699</v>
      </c>
      <c r="I26" s="139"/>
      <c r="J26" s="147">
        <f>+J24-J25</f>
        <v>57697996</v>
      </c>
      <c r="K26" s="134"/>
    </row>
    <row r="27" spans="1:12" s="82" customFormat="1" ht="20.25" customHeight="1">
      <c r="B27" s="83"/>
      <c r="C27" s="83"/>
      <c r="D27" s="147"/>
      <c r="E27" s="139"/>
      <c r="F27" s="147"/>
      <c r="G27" s="139"/>
      <c r="H27" s="147"/>
      <c r="I27" s="139"/>
      <c r="J27" s="147"/>
      <c r="K27" s="134"/>
    </row>
    <row r="28" spans="1:12" s="82" customFormat="1" ht="20.25" customHeight="1">
      <c r="A28" s="82" t="s">
        <v>573</v>
      </c>
      <c r="B28" s="83">
        <v>50</v>
      </c>
      <c r="C28" s="83">
        <f>+C25+1</f>
        <v>27</v>
      </c>
      <c r="D28" s="147">
        <f>+D22+D26</f>
        <v>151779833</v>
      </c>
      <c r="E28" s="139"/>
      <c r="F28" s="147">
        <f>+F22+F26</f>
        <v>76029789</v>
      </c>
      <c r="G28" s="139"/>
      <c r="H28" s="147">
        <f>+H22+H26</f>
        <v>151779833</v>
      </c>
      <c r="I28" s="139"/>
      <c r="J28" s="147">
        <f>+J22+J26</f>
        <v>76029789</v>
      </c>
      <c r="K28" s="134"/>
    </row>
    <row r="29" spans="1:12" s="134" customFormat="1" ht="20.25" customHeight="1">
      <c r="A29" s="134" t="s">
        <v>140</v>
      </c>
      <c r="B29" s="137">
        <v>51</v>
      </c>
      <c r="C29" s="137">
        <f>+C28</f>
        <v>27</v>
      </c>
      <c r="D29" s="138">
        <f>+'[2]Q1.2015 CHÍNH-THỨC (3)'!$C$121</f>
        <v>37975855.939999998</v>
      </c>
      <c r="E29" s="138"/>
      <c r="F29" s="138">
        <v>17804554</v>
      </c>
      <c r="G29" s="138"/>
      <c r="H29" s="138">
        <f>+D29</f>
        <v>37975855.939999998</v>
      </c>
      <c r="I29" s="138"/>
      <c r="J29" s="138">
        <f>+F29</f>
        <v>17804554</v>
      </c>
    </row>
    <row r="30" spans="1:12" s="134" customFormat="1" ht="18.75" customHeight="1">
      <c r="A30" s="134" t="s">
        <v>141</v>
      </c>
      <c r="B30" s="137">
        <v>52</v>
      </c>
      <c r="C30" s="137"/>
      <c r="D30" s="138"/>
      <c r="E30" s="138"/>
      <c r="F30" s="138"/>
      <c r="G30" s="138"/>
      <c r="H30" s="138"/>
      <c r="I30" s="138"/>
      <c r="J30" s="138"/>
    </row>
    <row r="31" spans="1:12" s="82" customFormat="1" ht="20.25" customHeight="1" thickBot="1">
      <c r="A31" s="82" t="s">
        <v>574</v>
      </c>
      <c r="B31" s="83">
        <v>60</v>
      </c>
      <c r="C31" s="83">
        <f>+C29+1</f>
        <v>28</v>
      </c>
      <c r="D31" s="148">
        <f>+D28-D29</f>
        <v>113803977.06</v>
      </c>
      <c r="E31" s="139"/>
      <c r="F31" s="148">
        <f>+F28-F29</f>
        <v>58225235</v>
      </c>
      <c r="G31" s="139"/>
      <c r="H31" s="148">
        <f>+H28-H29</f>
        <v>113803977.06</v>
      </c>
      <c r="I31" s="139"/>
      <c r="J31" s="148">
        <f>+J28-J29</f>
        <v>58225235</v>
      </c>
      <c r="K31" s="134"/>
    </row>
    <row r="32" spans="1:12" s="134" customFormat="1" ht="15" hidden="1" customHeight="1">
      <c r="A32" s="134" t="s">
        <v>165</v>
      </c>
      <c r="B32" s="137">
        <v>61</v>
      </c>
      <c r="C32" s="137"/>
      <c r="D32" s="138"/>
      <c r="E32" s="138"/>
      <c r="F32" s="138"/>
      <c r="G32" s="138"/>
      <c r="H32" s="138"/>
      <c r="I32" s="138"/>
      <c r="J32" s="138"/>
    </row>
    <row r="33" spans="1:11" s="82" customFormat="1" ht="15.75" hidden="1" customHeight="1">
      <c r="A33" s="82" t="s">
        <v>166</v>
      </c>
      <c r="B33" s="83">
        <v>62</v>
      </c>
      <c r="C33" s="83"/>
      <c r="D33" s="139"/>
      <c r="E33" s="139"/>
      <c r="F33" s="139"/>
      <c r="G33" s="139"/>
      <c r="H33" s="139"/>
      <c r="I33" s="139"/>
      <c r="J33" s="139"/>
      <c r="K33" s="134"/>
    </row>
    <row r="34" spans="1:11" s="134" customFormat="1" ht="19.5" customHeight="1" thickTop="1">
      <c r="A34" s="134" t="s">
        <v>431</v>
      </c>
      <c r="B34" s="137">
        <v>70</v>
      </c>
      <c r="C34" s="137">
        <f>+C31</f>
        <v>28</v>
      </c>
      <c r="D34" s="138">
        <f>+D31/2700000</f>
        <v>42.149621133333333</v>
      </c>
      <c r="E34" s="138"/>
      <c r="F34" s="142">
        <f>+F31/1200000</f>
        <v>48.521029166666665</v>
      </c>
      <c r="G34" s="142"/>
      <c r="H34" s="138">
        <f>D34</f>
        <v>42.149621133333333</v>
      </c>
      <c r="I34" s="138"/>
      <c r="J34" s="138">
        <f>+F34</f>
        <v>48.521029166666665</v>
      </c>
    </row>
    <row r="35" spans="1:11" s="82" customFormat="1" ht="18" hidden="1" customHeight="1">
      <c r="A35" s="82" t="s">
        <v>142</v>
      </c>
      <c r="B35" s="83">
        <v>71</v>
      </c>
      <c r="C35" s="83"/>
      <c r="K35" s="134"/>
    </row>
    <row r="36" spans="1:11" s="82" customFormat="1" ht="18" customHeight="1">
      <c r="B36" s="83"/>
      <c r="C36" s="83"/>
      <c r="K36" s="134"/>
    </row>
    <row r="37" spans="1:11" s="82" customFormat="1" ht="16.5" customHeight="1">
      <c r="B37" s="83"/>
      <c r="C37" s="83"/>
      <c r="F37" s="85" t="str">
        <f>+'BCĐKT-200'!D160</f>
        <v>Qu¶ng Nam, ngµy 11 th¸ng 05 n¨m 2015</v>
      </c>
      <c r="G37" s="85"/>
      <c r="H37" s="84"/>
      <c r="I37" s="84"/>
      <c r="J37" s="84"/>
    </row>
    <row r="38" spans="1:11" s="143" customFormat="1" ht="18">
      <c r="A38" s="239" t="s">
        <v>602</v>
      </c>
      <c r="B38" s="317" t="s">
        <v>356</v>
      </c>
      <c r="C38" s="317"/>
      <c r="D38" s="317"/>
      <c r="E38" s="192"/>
      <c r="F38" s="144" t="s">
        <v>58</v>
      </c>
      <c r="G38" s="144"/>
      <c r="H38" s="144"/>
      <c r="I38" s="144"/>
      <c r="J38" s="144"/>
    </row>
    <row r="39" spans="1:11" s="134" customFormat="1">
      <c r="B39" s="137"/>
      <c r="C39" s="137"/>
    </row>
    <row r="40" spans="1:11" s="134" customFormat="1">
      <c r="B40" s="137"/>
      <c r="C40" s="137"/>
    </row>
    <row r="41" spans="1:11" s="134" customFormat="1">
      <c r="B41" s="137"/>
      <c r="C41" s="137"/>
    </row>
    <row r="42" spans="1:11" s="134" customFormat="1">
      <c r="B42" s="137"/>
      <c r="C42" s="137"/>
    </row>
    <row r="43" spans="1:11" s="134" customFormat="1">
      <c r="B43" s="137"/>
      <c r="C43" s="137"/>
    </row>
    <row r="44" spans="1:11" s="149" customFormat="1" ht="18.75">
      <c r="A44" s="240" t="s">
        <v>579</v>
      </c>
      <c r="B44" s="318" t="s">
        <v>543</v>
      </c>
      <c r="C44" s="318"/>
      <c r="D44" s="318"/>
      <c r="E44" s="193"/>
      <c r="F44" s="318" t="s">
        <v>542</v>
      </c>
      <c r="G44" s="318"/>
      <c r="H44" s="318"/>
      <c r="I44" s="318"/>
      <c r="J44" s="318"/>
    </row>
    <row r="45" spans="1:11" s="134" customFormat="1"/>
  </sheetData>
  <mergeCells count="5">
    <mergeCell ref="B38:D38"/>
    <mergeCell ref="B44:D44"/>
    <mergeCell ref="F1:J1"/>
    <mergeCell ref="F2:J2"/>
    <mergeCell ref="F44:J44"/>
  </mergeCells>
  <phoneticPr fontId="9" type="noConversion"/>
  <pageMargins left="0.52" right="0.08" top="0.41" bottom="0.67" header="0.14000000000000001" footer="0.4"/>
  <pageSetup scale="86" firstPageNumber="5" orientation="portrait" useFirstPageNumber="1" horizontalDpi="300" verticalDpi="300" r:id="rId1"/>
  <headerFooter alignWithMargins="0">
    <oddFooter>&amp;L&amp;".VnArial,Regular"&amp;12&amp;UC¸c thuyÕt minh kÌm theo tõ trang 7 ®Õn trang 18 lµ bé phËn hîp thµnh c¸c B¸o c¸o tµi chÝnh nµy&amp;RTrang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F50"/>
  <sheetViews>
    <sheetView showZeros="0" topLeftCell="A34" workbookViewId="0">
      <selection activeCell="A45" sqref="A45"/>
    </sheetView>
  </sheetViews>
  <sheetFormatPr defaultRowHeight="12.75"/>
  <cols>
    <col min="1" max="1" width="61.7109375" style="36" customWidth="1"/>
    <col min="2" max="2" width="6.85546875" style="36" bestFit="1" customWidth="1"/>
    <col min="3" max="3" width="6.28515625" style="36" hidden="1" customWidth="1"/>
    <col min="4" max="4" width="18.5703125" style="36" customWidth="1"/>
    <col min="5" max="5" width="0.5703125" style="197" customWidth="1"/>
    <col min="6" max="6" width="19" style="36" customWidth="1"/>
    <col min="7" max="16384" width="9.140625" style="36"/>
  </cols>
  <sheetData>
    <row r="1" spans="1:6" s="41" customFormat="1" ht="17.25">
      <c r="A1" s="60" t="str">
        <f>+'KQKDquý-gửi sở'!A1</f>
        <v>C¤NG TY CP C¤NG TR×NH GTVT QU¶NG NAM</v>
      </c>
      <c r="B1" s="319" t="s">
        <v>132</v>
      </c>
      <c r="C1" s="319"/>
      <c r="D1" s="319"/>
      <c r="E1" s="319"/>
      <c r="F1" s="319"/>
    </row>
    <row r="2" spans="1:6" s="40" customFormat="1" ht="29.25" customHeight="1">
      <c r="A2" s="196" t="str">
        <f>+'KQKDquý-gửi sở'!A2</f>
        <v>Sè 10 NguyÔn Du, TP Tam Kú, Qu¶ng Nam</v>
      </c>
      <c r="B2" s="320" t="s">
        <v>83</v>
      </c>
      <c r="C2" s="320"/>
      <c r="D2" s="320"/>
      <c r="E2" s="320"/>
      <c r="F2" s="320"/>
    </row>
    <row r="3" spans="1:6" ht="5.25" customHeight="1"/>
    <row r="4" spans="1:6" ht="21.75" customHeight="1">
      <c r="A4" s="236" t="s">
        <v>211</v>
      </c>
      <c r="B4" s="37"/>
      <c r="C4" s="37"/>
      <c r="D4" s="37"/>
      <c r="E4" s="198"/>
      <c r="F4" s="37"/>
    </row>
    <row r="5" spans="1:6" ht="20.25">
      <c r="A5" s="237" t="s">
        <v>64</v>
      </c>
      <c r="B5" s="57"/>
      <c r="C5" s="57"/>
      <c r="D5" s="57"/>
      <c r="E5" s="199"/>
      <c r="F5" s="57"/>
    </row>
    <row r="6" spans="1:6" ht="16.5" customHeight="1">
      <c r="D6" s="321" t="s">
        <v>479</v>
      </c>
      <c r="E6" s="321"/>
      <c r="F6" s="321"/>
    </row>
    <row r="7" spans="1:6" s="38" customFormat="1" ht="54.75" customHeight="1">
      <c r="A7" s="145" t="s">
        <v>432</v>
      </c>
      <c r="B7" s="145" t="s">
        <v>204</v>
      </c>
      <c r="C7" s="145" t="s">
        <v>434</v>
      </c>
      <c r="D7" s="146" t="s">
        <v>205</v>
      </c>
      <c r="E7" s="202"/>
      <c r="F7" s="146" t="s">
        <v>206</v>
      </c>
    </row>
    <row r="8" spans="1:6" s="40" customFormat="1" ht="18.75" customHeight="1">
      <c r="A8" s="139" t="s">
        <v>207</v>
      </c>
      <c r="B8" s="155"/>
      <c r="C8" s="139"/>
      <c r="D8" s="156"/>
      <c r="E8" s="156"/>
      <c r="F8" s="156"/>
    </row>
    <row r="9" spans="1:6" s="39" customFormat="1" ht="15">
      <c r="A9" s="138" t="s">
        <v>208</v>
      </c>
      <c r="B9" s="157" t="s">
        <v>209</v>
      </c>
      <c r="C9" s="138"/>
      <c r="D9" s="158">
        <f>+'[4]lam lai'!$E$5</f>
        <v>50200368823</v>
      </c>
      <c r="E9" s="158"/>
      <c r="F9" s="158">
        <v>38025531888</v>
      </c>
    </row>
    <row r="10" spans="1:6" s="39" customFormat="1" ht="15">
      <c r="A10" s="138" t="s">
        <v>426</v>
      </c>
      <c r="B10" s="157" t="s">
        <v>427</v>
      </c>
      <c r="C10" s="138"/>
      <c r="D10" s="159">
        <f>+'[4]lam lai'!$E$11</f>
        <v>-19574106369</v>
      </c>
      <c r="E10" s="159"/>
      <c r="F10" s="158">
        <v>-7201922713</v>
      </c>
    </row>
    <row r="11" spans="1:6" s="39" customFormat="1" ht="15">
      <c r="A11" s="138" t="s">
        <v>153</v>
      </c>
      <c r="B11" s="157" t="s">
        <v>154</v>
      </c>
      <c r="C11" s="138"/>
      <c r="D11" s="159">
        <f>+'[4]lam lai'!$E$25</f>
        <v>-2193019984</v>
      </c>
      <c r="E11" s="159"/>
      <c r="F11" s="158">
        <v>-6460969840</v>
      </c>
    </row>
    <row r="12" spans="1:6" s="39" customFormat="1" ht="15">
      <c r="A12" s="138" t="s">
        <v>155</v>
      </c>
      <c r="B12" s="157" t="s">
        <v>156</v>
      </c>
      <c r="C12" s="138"/>
      <c r="D12" s="158">
        <f>+'[4]lam lai'!$E$30</f>
        <v>-18684064</v>
      </c>
      <c r="E12" s="158"/>
      <c r="F12" s="158">
        <v>-321363275</v>
      </c>
    </row>
    <row r="13" spans="1:6" s="39" customFormat="1" ht="15">
      <c r="A13" s="138" t="s">
        <v>133</v>
      </c>
      <c r="B13" s="157" t="s">
        <v>462</v>
      </c>
      <c r="C13" s="138"/>
      <c r="D13" s="158">
        <f>+'[4]lam lai'!$E$32</f>
        <v>-3844945807</v>
      </c>
      <c r="E13" s="158"/>
      <c r="F13" s="158">
        <v>-1089021286</v>
      </c>
    </row>
    <row r="14" spans="1:6" s="39" customFormat="1" ht="15">
      <c r="A14" s="138" t="s">
        <v>463</v>
      </c>
      <c r="B14" s="157" t="s">
        <v>464</v>
      </c>
      <c r="C14" s="138"/>
      <c r="D14" s="159">
        <f>+'[4]lam lai'!$E$34</f>
        <v>575510142</v>
      </c>
      <c r="E14" s="159"/>
      <c r="F14" s="158">
        <v>926631924</v>
      </c>
    </row>
    <row r="15" spans="1:6" s="39" customFormat="1" ht="15">
      <c r="A15" s="138" t="s">
        <v>465</v>
      </c>
      <c r="B15" s="157" t="s">
        <v>466</v>
      </c>
      <c r="C15" s="138"/>
      <c r="D15" s="159">
        <f>+'[4]lam lai'!$E$52</f>
        <v>-3975748648</v>
      </c>
      <c r="E15" s="159"/>
      <c r="F15" s="158">
        <v>-14146475686</v>
      </c>
    </row>
    <row r="16" spans="1:6" s="40" customFormat="1" ht="18.75" customHeight="1">
      <c r="A16" s="139" t="s">
        <v>467</v>
      </c>
      <c r="B16" s="155" t="s">
        <v>468</v>
      </c>
      <c r="C16" s="139"/>
      <c r="D16" s="161">
        <f>SUM(D9:D15)</f>
        <v>21169374093</v>
      </c>
      <c r="E16" s="156"/>
      <c r="F16" s="161">
        <f>SUM(F9:F15)</f>
        <v>9732411012</v>
      </c>
    </row>
    <row r="17" spans="1:6" s="40" customFormat="1" ht="18.75" customHeight="1">
      <c r="A17" s="139"/>
      <c r="B17" s="155"/>
      <c r="C17" s="139"/>
      <c r="D17" s="156"/>
      <c r="E17" s="156"/>
      <c r="F17" s="156"/>
    </row>
    <row r="18" spans="1:6" s="40" customFormat="1" ht="18.75" customHeight="1">
      <c r="A18" s="139" t="s">
        <v>469</v>
      </c>
      <c r="B18" s="155"/>
      <c r="C18" s="139"/>
      <c r="D18" s="160"/>
      <c r="E18" s="160"/>
      <c r="F18" s="156"/>
    </row>
    <row r="19" spans="1:6" s="39" customFormat="1" ht="15">
      <c r="A19" s="138" t="s">
        <v>470</v>
      </c>
      <c r="B19" s="157" t="s">
        <v>471</v>
      </c>
      <c r="C19" s="138"/>
      <c r="D19" s="159">
        <f>+'[4]lam lai'!$E$90</f>
        <v>-797041000</v>
      </c>
      <c r="E19" s="159"/>
      <c r="F19" s="158">
        <v>-482000000</v>
      </c>
    </row>
    <row r="20" spans="1:6" s="39" customFormat="1" ht="15">
      <c r="A20" s="138" t="s">
        <v>312</v>
      </c>
      <c r="B20" s="157" t="s">
        <v>313</v>
      </c>
      <c r="C20" s="138"/>
      <c r="D20" s="159"/>
      <c r="E20" s="159"/>
      <c r="F20" s="158"/>
    </row>
    <row r="21" spans="1:6" s="39" customFormat="1" ht="15">
      <c r="A21" s="138" t="s">
        <v>314</v>
      </c>
      <c r="B21" s="157" t="s">
        <v>315</v>
      </c>
      <c r="C21" s="138"/>
      <c r="D21" s="158">
        <f>+'[4]lam lai'!$E$99</f>
        <v>-15000000000</v>
      </c>
      <c r="E21" s="158"/>
      <c r="F21" s="158"/>
    </row>
    <row r="22" spans="1:6" s="39" customFormat="1" ht="15">
      <c r="A22" s="138" t="s">
        <v>384</v>
      </c>
      <c r="B22" s="157" t="s">
        <v>385</v>
      </c>
      <c r="C22" s="138"/>
      <c r="D22" s="158"/>
      <c r="E22" s="158"/>
      <c r="F22" s="158"/>
    </row>
    <row r="23" spans="1:6" s="39" customFormat="1" ht="15">
      <c r="A23" s="138" t="s">
        <v>406</v>
      </c>
      <c r="B23" s="157" t="s">
        <v>45</v>
      </c>
      <c r="C23" s="138"/>
      <c r="D23" s="159"/>
      <c r="E23" s="159"/>
      <c r="F23" s="158"/>
    </row>
    <row r="24" spans="1:6" s="39" customFormat="1" ht="15">
      <c r="A24" s="138" t="s">
        <v>46</v>
      </c>
      <c r="B24" s="157" t="s">
        <v>47</v>
      </c>
      <c r="C24" s="138"/>
      <c r="D24" s="158"/>
      <c r="E24" s="158"/>
      <c r="F24" s="158"/>
    </row>
    <row r="25" spans="1:6" s="39" customFormat="1" ht="15">
      <c r="A25" s="138" t="s">
        <v>48</v>
      </c>
      <c r="B25" s="157" t="s">
        <v>49</v>
      </c>
      <c r="C25" s="138"/>
      <c r="D25" s="159">
        <f>+'[4]lam lai'!$E$116</f>
        <v>191967094</v>
      </c>
      <c r="E25" s="159"/>
      <c r="F25" s="158">
        <v>2773316</v>
      </c>
    </row>
    <row r="26" spans="1:6" s="40" customFormat="1" ht="18.75" customHeight="1">
      <c r="A26" s="139" t="s">
        <v>134</v>
      </c>
      <c r="B26" s="155" t="s">
        <v>414</v>
      </c>
      <c r="C26" s="139"/>
      <c r="D26" s="161">
        <f>SUM(D19:D25)</f>
        <v>-15605073906</v>
      </c>
      <c r="E26" s="156"/>
      <c r="F26" s="161">
        <f>SUM(F19:F25)</f>
        <v>-479226684</v>
      </c>
    </row>
    <row r="27" spans="1:6" s="40" customFormat="1" ht="18.75" customHeight="1">
      <c r="A27" s="139"/>
      <c r="B27" s="155"/>
      <c r="C27" s="139"/>
      <c r="D27" s="156"/>
      <c r="E27" s="156"/>
      <c r="F27" s="156"/>
    </row>
    <row r="28" spans="1:6" s="40" customFormat="1" ht="18.75" customHeight="1">
      <c r="A28" s="139" t="s">
        <v>415</v>
      </c>
      <c r="B28" s="155"/>
      <c r="C28" s="139"/>
      <c r="D28" s="156"/>
      <c r="E28" s="156"/>
      <c r="F28" s="156"/>
    </row>
    <row r="29" spans="1:6" s="39" customFormat="1" ht="15">
      <c r="A29" s="138" t="s">
        <v>416</v>
      </c>
      <c r="B29" s="157" t="s">
        <v>417</v>
      </c>
      <c r="C29" s="138"/>
      <c r="D29" s="159"/>
      <c r="E29" s="159"/>
      <c r="F29" s="158"/>
    </row>
    <row r="30" spans="1:6" s="39" customFormat="1" ht="15">
      <c r="A30" s="138" t="s">
        <v>135</v>
      </c>
      <c r="B30" s="157" t="s">
        <v>257</v>
      </c>
      <c r="C30" s="138"/>
      <c r="D30" s="158"/>
      <c r="E30" s="158"/>
      <c r="F30" s="158"/>
    </row>
    <row r="31" spans="1:6" s="39" customFormat="1" ht="15">
      <c r="A31" s="138" t="s">
        <v>136</v>
      </c>
      <c r="B31" s="157" t="s">
        <v>258</v>
      </c>
      <c r="C31" s="138"/>
      <c r="D31" s="158">
        <f>+'[4]lam lai'!$E$125</f>
        <v>2000000000</v>
      </c>
      <c r="E31" s="158"/>
      <c r="F31" s="158">
        <v>8994068850</v>
      </c>
    </row>
    <row r="32" spans="1:6" s="39" customFormat="1" ht="15">
      <c r="A32" s="138" t="s">
        <v>137</v>
      </c>
      <c r="B32" s="157" t="s">
        <v>259</v>
      </c>
      <c r="C32" s="138"/>
      <c r="D32" s="158">
        <f>+'[4]lam lai'!$E$128</f>
        <v>-2115870260</v>
      </c>
      <c r="E32" s="158"/>
      <c r="F32" s="158">
        <v>-8932513366</v>
      </c>
    </row>
    <row r="33" spans="1:6" s="39" customFormat="1" ht="15">
      <c r="A33" s="138" t="s">
        <v>138</v>
      </c>
      <c r="B33" s="157" t="s">
        <v>260</v>
      </c>
      <c r="C33" s="138"/>
      <c r="D33" s="158"/>
      <c r="E33" s="158"/>
      <c r="F33" s="158"/>
    </row>
    <row r="34" spans="1:6" s="39" customFormat="1" ht="15">
      <c r="A34" s="138" t="s">
        <v>261</v>
      </c>
      <c r="B34" s="157" t="s">
        <v>262</v>
      </c>
      <c r="C34" s="138"/>
      <c r="D34" s="158"/>
      <c r="E34" s="158"/>
      <c r="F34" s="158"/>
    </row>
    <row r="35" spans="1:6" s="40" customFormat="1" ht="15.75">
      <c r="A35" s="139" t="s">
        <v>263</v>
      </c>
      <c r="B35" s="155" t="s">
        <v>264</v>
      </c>
      <c r="C35" s="139"/>
      <c r="D35" s="161">
        <f>SUM(D29:D34)</f>
        <v>-115870260</v>
      </c>
      <c r="E35" s="156"/>
      <c r="F35" s="161">
        <f>SUM(F29:F34)</f>
        <v>61555484</v>
      </c>
    </row>
    <row r="36" spans="1:6" s="40" customFormat="1" ht="15.75">
      <c r="A36" s="139"/>
      <c r="B36" s="155"/>
      <c r="C36" s="139"/>
      <c r="D36" s="156"/>
      <c r="E36" s="156"/>
      <c r="F36" s="156"/>
    </row>
    <row r="37" spans="1:6" s="40" customFormat="1" ht="15.75">
      <c r="A37" s="139" t="s">
        <v>265</v>
      </c>
      <c r="B37" s="155" t="s">
        <v>266</v>
      </c>
      <c r="C37" s="139"/>
      <c r="D37" s="161">
        <f>+D16+D26+D35</f>
        <v>5448429927</v>
      </c>
      <c r="E37" s="156"/>
      <c r="F37" s="161">
        <f>+F16+F26+F35</f>
        <v>9314739812</v>
      </c>
    </row>
    <row r="38" spans="1:6" s="39" customFormat="1" ht="15.75">
      <c r="A38" s="139" t="s">
        <v>575</v>
      </c>
      <c r="B38" s="155" t="s">
        <v>267</v>
      </c>
      <c r="C38" s="139"/>
      <c r="D38" s="156">
        <f>+'[4]lam lai'!$E$139</f>
        <v>11737296456</v>
      </c>
      <c r="E38" s="156"/>
      <c r="F38" s="156">
        <v>232450688</v>
      </c>
    </row>
    <row r="39" spans="1:6" s="39" customFormat="1" ht="15">
      <c r="A39" s="138" t="s">
        <v>499</v>
      </c>
      <c r="B39" s="157" t="s">
        <v>361</v>
      </c>
      <c r="C39" s="138"/>
      <c r="D39" s="158"/>
      <c r="E39" s="158"/>
      <c r="F39" s="158"/>
    </row>
    <row r="40" spans="1:6" s="40" customFormat="1" ht="18.75" customHeight="1" thickBot="1">
      <c r="A40" s="139" t="s">
        <v>362</v>
      </c>
      <c r="B40" s="155" t="s">
        <v>363</v>
      </c>
      <c r="C40" s="139"/>
      <c r="D40" s="162">
        <f>+D37+D38</f>
        <v>17185726383</v>
      </c>
      <c r="E40" s="156"/>
      <c r="F40" s="162">
        <f>+F37+F38</f>
        <v>9547190500</v>
      </c>
    </row>
    <row r="41" spans="1:6" s="39" customFormat="1" ht="7.5" customHeight="1" thickTop="1">
      <c r="E41" s="134"/>
    </row>
    <row r="42" spans="1:6" s="39" customFormat="1" ht="15">
      <c r="B42" s="88" t="str">
        <f>+'KQKDquý-gửi sở'!F37</f>
        <v>Qu¶ng Nam, ngµy 11 th¸ng 05 n¨m 2015</v>
      </c>
      <c r="C42" s="88"/>
      <c r="E42" s="134"/>
    </row>
    <row r="43" spans="1:6" s="41" customFormat="1" ht="17.25">
      <c r="A43" s="41" t="s">
        <v>407</v>
      </c>
      <c r="D43" s="163" t="s">
        <v>544</v>
      </c>
      <c r="E43" s="200"/>
    </row>
    <row r="44" spans="1:6" s="39" customFormat="1" ht="15">
      <c r="E44" s="134"/>
    </row>
    <row r="45" spans="1:6" s="39" customFormat="1" ht="15">
      <c r="E45" s="134"/>
    </row>
    <row r="46" spans="1:6" s="39" customFormat="1" ht="15">
      <c r="E46" s="134"/>
    </row>
    <row r="47" spans="1:6" s="39" customFormat="1" ht="15">
      <c r="E47" s="134"/>
    </row>
    <row r="50" spans="1:5" s="164" customFormat="1" ht="16.5">
      <c r="A50" s="164" t="str">
        <f>+'BCĐKT-200'!A167</f>
        <v>Tr­¬ng Thanh ThiÖn                                 §Æng Th¬</v>
      </c>
      <c r="D50" s="165" t="str">
        <f>+'BCĐKT-200'!D167</f>
        <v>NguyÔn TuÊn Anh</v>
      </c>
      <c r="E50" s="201"/>
    </row>
  </sheetData>
  <mergeCells count="3">
    <mergeCell ref="B1:F1"/>
    <mergeCell ref="B2:F2"/>
    <mergeCell ref="D6:F6"/>
  </mergeCells>
  <phoneticPr fontId="9" type="noConversion"/>
  <pageMargins left="0.75" right="0.22" top="0.23" bottom="0.2" header="0" footer="0.2"/>
  <pageSetup scale="88" firstPageNumber="6" orientation="portrait" useFirstPageNumber="1" horizontalDpi="300" verticalDpi="300" r:id="rId1"/>
  <headerFooter alignWithMargins="0">
    <oddFooter>&amp;L&amp;".VnArial,Regular"&amp;UC¸c thuyÕt minh kÌm theo tõ trang 7 ®Õn trang 18 lµ bé phËn hîp thµnh c¸c B¸o c¸o tµi chÝnh nµy&amp;RTrang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N528"/>
  <sheetViews>
    <sheetView topLeftCell="A156" workbookViewId="0">
      <selection activeCell="F2" sqref="F2:K2"/>
    </sheetView>
  </sheetViews>
  <sheetFormatPr defaultRowHeight="12.75"/>
  <cols>
    <col min="1" max="1" width="3.140625" style="1" customWidth="1"/>
    <col min="2" max="2" width="8.140625" style="1" customWidth="1"/>
    <col min="3" max="3" width="7.28515625" style="1" customWidth="1"/>
    <col min="4" max="4" width="6.7109375" style="1" customWidth="1"/>
    <col min="5" max="5" width="27.5703125" style="1" customWidth="1"/>
    <col min="6" max="6" width="10.5703125" style="173" customWidth="1"/>
    <col min="7" max="7" width="9.140625" style="173"/>
    <col min="8" max="8" width="0.5703125" style="173" customWidth="1"/>
    <col min="9" max="9" width="0.42578125" style="173" customWidth="1"/>
    <col min="10" max="10" width="12" style="173" customWidth="1"/>
    <col min="11" max="11" width="4.7109375" style="173" customWidth="1"/>
    <col min="12" max="16384" width="9.140625" style="1"/>
  </cols>
  <sheetData>
    <row r="1" spans="1:11" s="8" customFormat="1" ht="17.25">
      <c r="A1" s="348" t="str">
        <f>+'LCTT gui so (TT)'!A1</f>
        <v>C¤NG TY CP C¤NG TR×NH GTVT QU¶NG NAM</v>
      </c>
      <c r="B1" s="348"/>
      <c r="C1" s="348"/>
      <c r="D1" s="348"/>
      <c r="E1" s="348"/>
      <c r="F1" s="347" t="s">
        <v>419</v>
      </c>
      <c r="G1" s="347"/>
      <c r="H1" s="347"/>
      <c r="I1" s="347"/>
      <c r="J1" s="347"/>
      <c r="K1" s="347"/>
    </row>
    <row r="2" spans="1:11" s="5" customFormat="1">
      <c r="A2" s="14" t="str">
        <f>+'LCTT gui so (TT)'!A2</f>
        <v>Sè 10 NguyÔn Du, TP Tam Kú, Qu¶ng Nam</v>
      </c>
      <c r="B2" s="44"/>
      <c r="C2" s="45"/>
      <c r="D2" s="45"/>
      <c r="E2" s="45"/>
      <c r="F2" s="349" t="s">
        <v>595</v>
      </c>
      <c r="G2" s="349"/>
      <c r="H2" s="349"/>
      <c r="I2" s="349"/>
      <c r="J2" s="349"/>
      <c r="K2" s="349"/>
    </row>
    <row r="3" spans="1:11" s="5" customFormat="1" ht="7.5" customHeight="1">
      <c r="A3" s="47"/>
      <c r="B3" s="15"/>
      <c r="C3" s="16"/>
      <c r="D3" s="16"/>
      <c r="E3" s="16"/>
      <c r="F3" s="171"/>
      <c r="G3" s="172"/>
      <c r="H3" s="172"/>
      <c r="I3" s="172"/>
      <c r="J3" s="172"/>
      <c r="K3" s="172"/>
    </row>
    <row r="4" spans="1:11" ht="14.25" customHeight="1"/>
    <row r="5" spans="1:11" s="4" customFormat="1" ht="20.25">
      <c r="A5" s="235" t="s">
        <v>418</v>
      </c>
      <c r="B5" s="3"/>
      <c r="C5" s="3"/>
      <c r="D5" s="3"/>
      <c r="E5" s="3"/>
      <c r="F5" s="174"/>
      <c r="G5" s="174"/>
      <c r="H5" s="174"/>
      <c r="I5" s="174"/>
      <c r="J5" s="174"/>
      <c r="K5" s="174"/>
    </row>
    <row r="6" spans="1:11" s="7" customFormat="1" ht="15">
      <c r="A6" s="241" t="s">
        <v>474</v>
      </c>
      <c r="B6" s="6"/>
      <c r="C6" s="6"/>
      <c r="D6" s="6"/>
      <c r="E6" s="6"/>
      <c r="F6" s="175"/>
      <c r="G6" s="175"/>
      <c r="H6" s="175"/>
      <c r="I6" s="175"/>
      <c r="J6" s="175"/>
      <c r="K6" s="175"/>
    </row>
    <row r="7" spans="1:11" s="7" customFormat="1" ht="15">
      <c r="A7" s="6"/>
      <c r="B7" s="6"/>
      <c r="C7" s="6"/>
      <c r="D7" s="6"/>
      <c r="E7" s="6"/>
      <c r="F7" s="175"/>
      <c r="G7" s="175"/>
      <c r="H7" s="175"/>
      <c r="I7" s="175"/>
      <c r="J7" s="175"/>
      <c r="K7" s="175"/>
    </row>
    <row r="8" spans="1:11" s="10" customFormat="1" ht="15.75">
      <c r="A8" s="13" t="s">
        <v>515</v>
      </c>
      <c r="B8" s="9" t="s">
        <v>514</v>
      </c>
      <c r="F8" s="176"/>
      <c r="G8" s="176"/>
      <c r="H8" s="176"/>
      <c r="I8" s="176"/>
      <c r="J8" s="176"/>
      <c r="K8" s="176"/>
    </row>
    <row r="9" spans="1:11" s="10" customFormat="1" ht="163.5" customHeight="1">
      <c r="B9" s="350" t="s">
        <v>580</v>
      </c>
      <c r="C9" s="351"/>
      <c r="D9" s="351"/>
      <c r="E9" s="351"/>
      <c r="F9" s="351"/>
      <c r="G9" s="351"/>
      <c r="H9" s="351"/>
      <c r="I9" s="351"/>
      <c r="J9" s="351"/>
      <c r="K9" s="351"/>
    </row>
    <row r="10" spans="1:11" s="10" customFormat="1" ht="8.25" customHeight="1">
      <c r="A10" s="2"/>
      <c r="B10" s="2"/>
      <c r="C10" s="2"/>
      <c r="D10" s="2"/>
      <c r="E10" s="2"/>
      <c r="F10" s="177"/>
      <c r="G10" s="177"/>
      <c r="H10" s="177"/>
      <c r="I10" s="177"/>
      <c r="J10" s="177"/>
      <c r="K10" s="177"/>
    </row>
    <row r="11" spans="1:11" s="10" customFormat="1" ht="15">
      <c r="F11" s="176"/>
      <c r="G11" s="176"/>
      <c r="H11" s="176"/>
      <c r="I11" s="176"/>
      <c r="J11" s="176"/>
      <c r="K11" s="176"/>
    </row>
    <row r="12" spans="1:11" s="10" customFormat="1" ht="15">
      <c r="B12" s="11" t="s">
        <v>475</v>
      </c>
      <c r="C12" s="11"/>
      <c r="D12" s="11"/>
      <c r="E12" s="11"/>
      <c r="F12" s="178"/>
      <c r="G12" s="178"/>
      <c r="H12" s="178"/>
      <c r="I12" s="178"/>
      <c r="J12" s="178"/>
      <c r="K12" s="178"/>
    </row>
    <row r="13" spans="1:11" s="10" customFormat="1" ht="50.25" customHeight="1">
      <c r="A13" s="90"/>
      <c r="B13" s="346" t="s">
        <v>581</v>
      </c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1" s="10" customFormat="1" ht="15" customHeight="1">
      <c r="B14" s="346" t="s">
        <v>582</v>
      </c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1" s="10" customFormat="1" ht="15.75" customHeight="1">
      <c r="B15" s="346" t="s">
        <v>583</v>
      </c>
      <c r="C15" s="344"/>
      <c r="D15" s="344"/>
      <c r="E15" s="344"/>
      <c r="F15" s="344"/>
      <c r="G15" s="344"/>
      <c r="H15" s="344"/>
      <c r="I15" s="344"/>
      <c r="J15" s="344"/>
      <c r="K15" s="344"/>
    </row>
    <row r="16" spans="1:11" s="10" customFormat="1" ht="15.75" customHeight="1">
      <c r="B16" s="346" t="s">
        <v>584</v>
      </c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1" s="10" customFormat="1" ht="15.75" customHeight="1">
      <c r="B17" s="346" t="s">
        <v>585</v>
      </c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1" s="10" customFormat="1" ht="15.75" customHeight="1">
      <c r="B18" s="346" t="s">
        <v>586</v>
      </c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1" s="10" customFormat="1" ht="15.75" customHeight="1">
      <c r="B19" s="346" t="s">
        <v>587</v>
      </c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1" s="10" customFormat="1" ht="15.75" customHeight="1">
      <c r="B20" s="346" t="s">
        <v>588</v>
      </c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1" s="10" customFormat="1" ht="30.75" customHeight="1">
      <c r="B21" s="346" t="s">
        <v>589</v>
      </c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1" s="10" customFormat="1" ht="9" customHeight="1">
      <c r="F22" s="176"/>
      <c r="G22" s="176"/>
      <c r="H22" s="176"/>
      <c r="I22" s="176"/>
      <c r="J22" s="176"/>
      <c r="K22" s="176"/>
    </row>
    <row r="23" spans="1:11" s="9" customFormat="1" ht="15.75">
      <c r="A23" s="13" t="s">
        <v>518</v>
      </c>
      <c r="B23" s="9" t="s">
        <v>517</v>
      </c>
      <c r="F23" s="179"/>
      <c r="G23" s="179"/>
      <c r="H23" s="179"/>
      <c r="I23" s="179"/>
      <c r="J23" s="179"/>
      <c r="K23" s="179"/>
    </row>
    <row r="24" spans="1:11" s="10" customFormat="1" ht="15">
      <c r="B24" s="10" t="s">
        <v>311</v>
      </c>
      <c r="F24" s="176"/>
      <c r="G24" s="176"/>
      <c r="H24" s="176"/>
      <c r="I24" s="176"/>
      <c r="J24" s="176"/>
      <c r="K24" s="176"/>
    </row>
    <row r="25" spans="1:11" s="10" customFormat="1" ht="15">
      <c r="B25" s="10" t="s">
        <v>513</v>
      </c>
      <c r="F25" s="176"/>
      <c r="G25" s="176"/>
      <c r="H25" s="176"/>
      <c r="I25" s="176"/>
      <c r="J25" s="176"/>
      <c r="K25" s="176"/>
    </row>
    <row r="26" spans="1:11" s="10" customFormat="1" ht="9" customHeight="1">
      <c r="F26" s="176"/>
      <c r="G26" s="176"/>
      <c r="H26" s="176"/>
      <c r="I26" s="176"/>
      <c r="J26" s="176"/>
      <c r="K26" s="176"/>
    </row>
    <row r="27" spans="1:11" s="9" customFormat="1" ht="15.75">
      <c r="A27" s="13" t="s">
        <v>520</v>
      </c>
      <c r="B27" s="9" t="s">
        <v>519</v>
      </c>
      <c r="F27" s="179"/>
      <c r="G27" s="179"/>
      <c r="H27" s="179"/>
      <c r="I27" s="179"/>
      <c r="J27" s="179"/>
      <c r="K27" s="179"/>
    </row>
    <row r="28" spans="1:11" s="10" customFormat="1" ht="45" customHeight="1">
      <c r="B28" s="344" t="s">
        <v>26</v>
      </c>
      <c r="C28" s="344"/>
      <c r="D28" s="344"/>
      <c r="E28" s="344"/>
      <c r="F28" s="344"/>
      <c r="G28" s="344"/>
      <c r="H28" s="344"/>
      <c r="I28" s="344"/>
      <c r="J28" s="344"/>
      <c r="K28" s="344"/>
    </row>
    <row r="29" spans="1:11" s="10" customFormat="1" ht="15">
      <c r="B29" s="10" t="s">
        <v>27</v>
      </c>
      <c r="F29" s="176"/>
      <c r="G29" s="176"/>
      <c r="H29" s="176"/>
      <c r="I29" s="176"/>
      <c r="J29" s="176"/>
      <c r="K29" s="176"/>
    </row>
    <row r="30" spans="1:11" s="10" customFormat="1" ht="6.75" customHeight="1">
      <c r="F30" s="176"/>
      <c r="G30" s="176"/>
      <c r="H30" s="176"/>
      <c r="I30" s="176"/>
      <c r="J30" s="176"/>
      <c r="K30" s="176"/>
    </row>
    <row r="31" spans="1:11" s="9" customFormat="1" ht="15.75">
      <c r="A31" s="13" t="s">
        <v>455</v>
      </c>
      <c r="B31" s="9" t="s">
        <v>450</v>
      </c>
      <c r="F31" s="179"/>
      <c r="G31" s="179"/>
      <c r="H31" s="179"/>
      <c r="I31" s="179"/>
      <c r="J31" s="179"/>
      <c r="K31" s="179"/>
    </row>
    <row r="32" spans="1:11" s="9" customFormat="1" ht="6.75" customHeight="1">
      <c r="A32" s="13"/>
      <c r="F32" s="179"/>
      <c r="G32" s="179"/>
      <c r="H32" s="179"/>
      <c r="I32" s="179"/>
      <c r="J32" s="179"/>
      <c r="K32" s="179"/>
    </row>
    <row r="33" spans="1:11" s="11" customFormat="1" ht="15">
      <c r="A33" s="11" t="s">
        <v>251</v>
      </c>
      <c r="B33" s="11" t="s">
        <v>451</v>
      </c>
      <c r="F33" s="178"/>
      <c r="G33" s="178"/>
      <c r="H33" s="178"/>
      <c r="I33" s="178"/>
      <c r="J33" s="178"/>
      <c r="K33" s="178"/>
    </row>
    <row r="34" spans="1:11" s="10" customFormat="1" ht="15">
      <c r="B34" s="10" t="s">
        <v>452</v>
      </c>
      <c r="F34" s="176"/>
      <c r="G34" s="176"/>
      <c r="H34" s="176"/>
      <c r="I34" s="176"/>
      <c r="J34" s="176"/>
      <c r="K34" s="176"/>
    </row>
    <row r="35" spans="1:11" s="10" customFormat="1" ht="15">
      <c r="F35" s="176"/>
      <c r="G35" s="176"/>
      <c r="H35" s="176"/>
      <c r="I35" s="176"/>
      <c r="J35" s="176"/>
      <c r="K35" s="176"/>
    </row>
    <row r="36" spans="1:11" s="10" customFormat="1" ht="45" customHeight="1">
      <c r="B36" s="344" t="s">
        <v>454</v>
      </c>
      <c r="C36" s="344"/>
      <c r="D36" s="344"/>
      <c r="E36" s="344"/>
      <c r="F36" s="344"/>
      <c r="G36" s="344"/>
      <c r="H36" s="344"/>
      <c r="I36" s="344"/>
      <c r="J36" s="344"/>
      <c r="K36" s="344"/>
    </row>
    <row r="37" spans="1:11" s="9" customFormat="1" ht="15.75">
      <c r="A37" s="13"/>
      <c r="F37" s="179"/>
      <c r="G37" s="179"/>
      <c r="H37" s="179"/>
      <c r="I37" s="179"/>
      <c r="J37" s="179"/>
      <c r="K37" s="179"/>
    </row>
    <row r="38" spans="1:11" s="11" customFormat="1" ht="15">
      <c r="A38" s="11" t="s">
        <v>252</v>
      </c>
      <c r="B38" s="11" t="s">
        <v>535</v>
      </c>
      <c r="F38" s="178"/>
      <c r="G38" s="178"/>
      <c r="H38" s="178"/>
      <c r="I38" s="178"/>
      <c r="J38" s="178"/>
      <c r="K38" s="178"/>
    </row>
    <row r="39" spans="1:11" s="10" customFormat="1" ht="29.25" customHeight="1">
      <c r="B39" s="344" t="s">
        <v>241</v>
      </c>
      <c r="C39" s="344"/>
      <c r="D39" s="344"/>
      <c r="E39" s="344"/>
      <c r="F39" s="344"/>
      <c r="G39" s="344"/>
      <c r="H39" s="344"/>
      <c r="I39" s="344"/>
      <c r="J39" s="344"/>
      <c r="K39" s="344"/>
    </row>
    <row r="40" spans="1:11" s="10" customFormat="1" ht="59.25" customHeight="1">
      <c r="B40" s="344" t="s">
        <v>510</v>
      </c>
      <c r="C40" s="344"/>
      <c r="D40" s="344"/>
      <c r="E40" s="344"/>
      <c r="F40" s="344"/>
      <c r="G40" s="344"/>
      <c r="H40" s="344"/>
      <c r="I40" s="344"/>
      <c r="J40" s="344"/>
      <c r="K40" s="344"/>
    </row>
    <row r="41" spans="1:11" s="9" customFormat="1" ht="15.75">
      <c r="A41" s="13"/>
      <c r="F41" s="179"/>
      <c r="G41" s="179"/>
      <c r="H41" s="179"/>
      <c r="I41" s="179"/>
      <c r="J41" s="179"/>
      <c r="K41" s="179"/>
    </row>
    <row r="42" spans="1:11" s="11" customFormat="1" ht="15">
      <c r="A42" s="11" t="s">
        <v>534</v>
      </c>
      <c r="B42" s="11" t="s">
        <v>511</v>
      </c>
      <c r="F42" s="178"/>
      <c r="G42" s="178"/>
      <c r="H42" s="178"/>
      <c r="I42" s="178"/>
      <c r="J42" s="178"/>
      <c r="K42" s="178"/>
    </row>
    <row r="43" spans="1:11" s="10" customFormat="1" ht="78" customHeight="1">
      <c r="B43" s="344" t="s">
        <v>489</v>
      </c>
      <c r="C43" s="344"/>
      <c r="D43" s="344"/>
      <c r="E43" s="344"/>
      <c r="F43" s="344"/>
      <c r="G43" s="344"/>
      <c r="H43" s="344"/>
      <c r="I43" s="344"/>
      <c r="J43" s="344"/>
      <c r="K43" s="344"/>
    </row>
    <row r="44" spans="1:11" s="10" customFormat="1" ht="29.25" customHeight="1">
      <c r="B44" s="344" t="s">
        <v>490</v>
      </c>
      <c r="C44" s="344"/>
      <c r="D44" s="344"/>
      <c r="E44" s="344"/>
      <c r="F44" s="344"/>
      <c r="G44" s="344"/>
      <c r="H44" s="344"/>
      <c r="I44" s="344"/>
      <c r="J44" s="344"/>
      <c r="K44" s="344"/>
    </row>
    <row r="45" spans="1:11" s="10" customFormat="1" ht="47.25" customHeight="1">
      <c r="B45" s="344" t="s">
        <v>316</v>
      </c>
      <c r="C45" s="344"/>
      <c r="D45" s="344"/>
      <c r="E45" s="344"/>
      <c r="F45" s="344"/>
      <c r="G45" s="344"/>
      <c r="H45" s="344"/>
      <c r="I45" s="344"/>
      <c r="J45" s="344"/>
      <c r="K45" s="344"/>
    </row>
    <row r="46" spans="1:11" s="9" customFormat="1" ht="15.75">
      <c r="A46" s="13"/>
      <c r="F46" s="179"/>
      <c r="G46" s="179"/>
      <c r="H46" s="179"/>
      <c r="I46" s="179"/>
      <c r="J46" s="179"/>
      <c r="K46" s="179"/>
    </row>
    <row r="47" spans="1:11" s="11" customFormat="1" ht="15">
      <c r="A47" s="11" t="s">
        <v>512</v>
      </c>
      <c r="B47" s="11" t="s">
        <v>317</v>
      </c>
      <c r="F47" s="178"/>
      <c r="G47" s="178"/>
      <c r="H47" s="178"/>
      <c r="I47" s="178"/>
      <c r="J47" s="178"/>
      <c r="K47" s="178"/>
    </row>
    <row r="48" spans="1:11" s="10" customFormat="1" ht="59.25" customHeight="1">
      <c r="B48" s="344" t="s">
        <v>28</v>
      </c>
      <c r="C48" s="344"/>
      <c r="D48" s="344"/>
      <c r="E48" s="344"/>
      <c r="F48" s="344"/>
      <c r="G48" s="344"/>
      <c r="H48" s="344"/>
      <c r="I48" s="344"/>
      <c r="J48" s="344"/>
      <c r="K48" s="344"/>
    </row>
    <row r="49" spans="1:11" s="9" customFormat="1" ht="15.75">
      <c r="A49" s="13"/>
      <c r="F49" s="179"/>
      <c r="G49" s="179"/>
      <c r="H49" s="179"/>
      <c r="I49" s="179"/>
      <c r="J49" s="179"/>
      <c r="K49" s="179"/>
    </row>
    <row r="50" spans="1:11" s="11" customFormat="1" ht="15">
      <c r="A50" s="11" t="s">
        <v>32</v>
      </c>
      <c r="F50" s="178"/>
      <c r="G50" s="178"/>
      <c r="H50" s="178"/>
      <c r="I50" s="178"/>
      <c r="J50" s="178"/>
      <c r="K50" s="178"/>
    </row>
    <row r="51" spans="1:11" s="11" customFormat="1" ht="15">
      <c r="B51" s="11" t="s">
        <v>527</v>
      </c>
      <c r="F51" s="178"/>
      <c r="G51" s="178"/>
      <c r="H51" s="178"/>
      <c r="I51" s="178"/>
      <c r="J51" s="178"/>
      <c r="K51" s="178"/>
    </row>
    <row r="52" spans="1:11" s="10" customFormat="1" ht="15">
      <c r="B52" s="10" t="s">
        <v>476</v>
      </c>
      <c r="F52" s="176"/>
      <c r="G52" s="176"/>
      <c r="H52" s="176"/>
      <c r="I52" s="176"/>
      <c r="J52" s="176"/>
      <c r="K52" s="176"/>
    </row>
    <row r="53" spans="1:11" s="10" customFormat="1" ht="74.25" customHeight="1">
      <c r="B53" s="344" t="s">
        <v>428</v>
      </c>
      <c r="C53" s="344"/>
      <c r="D53" s="344"/>
      <c r="E53" s="344"/>
      <c r="F53" s="344"/>
      <c r="G53" s="344"/>
      <c r="H53" s="344"/>
      <c r="I53" s="344"/>
      <c r="J53" s="344"/>
      <c r="K53" s="344"/>
    </row>
    <row r="54" spans="1:11" s="11" customFormat="1" ht="15">
      <c r="B54" s="11" t="s">
        <v>429</v>
      </c>
      <c r="F54" s="178"/>
      <c r="G54" s="178"/>
      <c r="H54" s="178"/>
      <c r="I54" s="178"/>
      <c r="J54" s="178"/>
      <c r="K54" s="178"/>
    </row>
    <row r="55" spans="1:11" s="11" customFormat="1" ht="13.5" customHeight="1">
      <c r="F55" s="178"/>
      <c r="G55" s="178"/>
      <c r="H55" s="178"/>
      <c r="I55" s="178"/>
      <c r="J55" s="178"/>
      <c r="K55" s="178"/>
    </row>
    <row r="56" spans="1:11" s="10" customFormat="1" ht="41.25" customHeight="1">
      <c r="B56" s="344" t="s">
        <v>351</v>
      </c>
      <c r="C56" s="344"/>
      <c r="D56" s="344"/>
      <c r="E56" s="344"/>
      <c r="F56" s="344"/>
      <c r="G56" s="344"/>
      <c r="H56" s="344"/>
      <c r="I56" s="344"/>
      <c r="J56" s="344"/>
      <c r="K56" s="344"/>
    </row>
    <row r="57" spans="1:11" s="9" customFormat="1" ht="15.75">
      <c r="B57" s="17"/>
      <c r="C57" s="18" t="s">
        <v>352</v>
      </c>
      <c r="D57" s="18"/>
      <c r="E57" s="17"/>
      <c r="F57" s="180"/>
      <c r="G57" s="180" t="s">
        <v>353</v>
      </c>
      <c r="H57" s="180"/>
      <c r="K57" s="180"/>
    </row>
    <row r="58" spans="1:11" s="10" customFormat="1" ht="15">
      <c r="C58" s="19" t="s">
        <v>354</v>
      </c>
      <c r="D58" s="19"/>
      <c r="F58" s="176"/>
      <c r="G58" s="176"/>
      <c r="H58" s="176"/>
      <c r="I58" s="176"/>
      <c r="J58" s="176" t="s">
        <v>29</v>
      </c>
      <c r="K58" s="176"/>
    </row>
    <row r="59" spans="1:11" s="10" customFormat="1" ht="15">
      <c r="C59" s="19" t="s">
        <v>355</v>
      </c>
      <c r="D59" s="19"/>
      <c r="F59" s="176"/>
      <c r="G59" s="176"/>
      <c r="H59" s="176"/>
      <c r="I59" s="176"/>
      <c r="J59" s="176" t="s">
        <v>30</v>
      </c>
      <c r="K59" s="176"/>
    </row>
    <row r="60" spans="1:11" s="10" customFormat="1" ht="15">
      <c r="C60" s="19" t="s">
        <v>358</v>
      </c>
      <c r="D60" s="19"/>
      <c r="F60" s="176"/>
      <c r="G60" s="176"/>
      <c r="H60" s="176"/>
      <c r="I60" s="176"/>
      <c r="J60" s="176" t="s">
        <v>31</v>
      </c>
      <c r="K60" s="176"/>
    </row>
    <row r="61" spans="1:11" s="10" customFormat="1" ht="15">
      <c r="C61" s="19"/>
      <c r="D61" s="19"/>
      <c r="F61" s="176"/>
      <c r="G61" s="176"/>
      <c r="H61" s="176"/>
      <c r="I61" s="176"/>
      <c r="J61" s="176"/>
      <c r="K61" s="176"/>
    </row>
    <row r="62" spans="1:11" s="10" customFormat="1" ht="15">
      <c r="C62" s="19"/>
      <c r="D62" s="19"/>
      <c r="F62" s="176"/>
      <c r="G62" s="176"/>
      <c r="H62" s="176"/>
      <c r="I62" s="176"/>
      <c r="J62" s="176"/>
      <c r="K62" s="176"/>
    </row>
    <row r="63" spans="1:11" s="10" customFormat="1" ht="15.75">
      <c r="A63" s="89" t="s">
        <v>33</v>
      </c>
      <c r="C63" s="19"/>
      <c r="D63" s="19"/>
      <c r="F63" s="176"/>
      <c r="G63" s="176"/>
      <c r="H63" s="176"/>
      <c r="I63" s="176"/>
      <c r="J63" s="176"/>
      <c r="K63" s="176"/>
    </row>
    <row r="64" spans="1:11" s="10" customFormat="1" ht="20.25" customHeight="1">
      <c r="B64" s="345" t="s">
        <v>34</v>
      </c>
      <c r="C64" s="345"/>
      <c r="D64" s="345"/>
      <c r="E64" s="345"/>
      <c r="F64" s="345"/>
      <c r="G64" s="345"/>
      <c r="H64" s="345"/>
      <c r="I64" s="345"/>
      <c r="J64" s="345"/>
      <c r="K64" s="345"/>
    </row>
    <row r="65" spans="1:11" s="10" customFormat="1" ht="15" customHeight="1">
      <c r="B65" s="344" t="s">
        <v>35</v>
      </c>
      <c r="C65" s="344"/>
      <c r="D65" s="344"/>
      <c r="E65" s="344"/>
      <c r="F65" s="344"/>
      <c r="G65" s="344"/>
      <c r="H65" s="344"/>
      <c r="I65" s="344"/>
      <c r="J65" s="344"/>
      <c r="K65" s="344"/>
    </row>
    <row r="66" spans="1:11" s="10" customFormat="1" ht="54" customHeight="1">
      <c r="B66" s="344" t="s">
        <v>36</v>
      </c>
      <c r="C66" s="344"/>
      <c r="D66" s="344"/>
      <c r="E66" s="344"/>
      <c r="F66" s="344"/>
      <c r="G66" s="344"/>
      <c r="H66" s="344"/>
      <c r="I66" s="344"/>
      <c r="J66" s="344"/>
      <c r="K66" s="344"/>
    </row>
    <row r="67" spans="1:11" s="10" customFormat="1" ht="60.75" customHeight="1">
      <c r="B67" s="346" t="s">
        <v>39</v>
      </c>
      <c r="C67" s="344"/>
      <c r="D67" s="344"/>
      <c r="E67" s="344"/>
      <c r="F67" s="344"/>
      <c r="G67" s="344"/>
      <c r="H67" s="344"/>
      <c r="I67" s="344"/>
      <c r="J67" s="344"/>
      <c r="K67" s="344"/>
    </row>
    <row r="68" spans="1:11" s="10" customFormat="1" ht="63.75" customHeight="1">
      <c r="B68" s="344" t="s">
        <v>37</v>
      </c>
      <c r="C68" s="344"/>
      <c r="D68" s="344"/>
      <c r="E68" s="344"/>
      <c r="F68" s="344"/>
      <c r="G68" s="344"/>
      <c r="H68" s="344"/>
      <c r="I68" s="344"/>
      <c r="J68" s="344"/>
      <c r="K68" s="344"/>
    </row>
    <row r="69" spans="1:11" s="10" customFormat="1" ht="15" customHeight="1">
      <c r="B69" s="344" t="s">
        <v>38</v>
      </c>
      <c r="C69" s="344"/>
      <c r="D69" s="344"/>
      <c r="E69" s="344"/>
      <c r="F69" s="344"/>
      <c r="G69" s="344"/>
      <c r="H69" s="344"/>
      <c r="I69" s="344"/>
      <c r="J69" s="344"/>
      <c r="K69" s="344"/>
    </row>
    <row r="70" spans="1:11" s="10" customFormat="1" ht="15">
      <c r="C70" s="19"/>
      <c r="D70" s="19"/>
      <c r="F70" s="176"/>
      <c r="G70" s="176"/>
      <c r="H70" s="176"/>
      <c r="I70" s="176"/>
      <c r="J70" s="176"/>
      <c r="K70" s="176"/>
    </row>
    <row r="71" spans="1:11" s="11" customFormat="1" ht="15">
      <c r="A71" s="11" t="s">
        <v>215</v>
      </c>
      <c r="B71" s="11" t="s">
        <v>216</v>
      </c>
      <c r="F71" s="178"/>
      <c r="G71" s="178"/>
      <c r="H71" s="178"/>
      <c r="I71" s="178"/>
      <c r="J71" s="178"/>
      <c r="K71" s="178"/>
    </row>
    <row r="72" spans="1:11" s="10" customFormat="1" ht="48.75" customHeight="1">
      <c r="B72" s="344" t="s">
        <v>486</v>
      </c>
      <c r="C72" s="344"/>
      <c r="D72" s="344"/>
      <c r="E72" s="344"/>
      <c r="F72" s="344"/>
      <c r="G72" s="344"/>
      <c r="H72" s="344"/>
      <c r="I72" s="344"/>
      <c r="J72" s="344"/>
      <c r="K72" s="344"/>
    </row>
    <row r="73" spans="1:11" s="10" customFormat="1" ht="15">
      <c r="C73" s="19"/>
      <c r="D73" s="19"/>
      <c r="F73" s="176"/>
      <c r="G73" s="176"/>
      <c r="H73" s="176"/>
      <c r="I73" s="176"/>
      <c r="J73" s="176"/>
      <c r="K73" s="176"/>
    </row>
    <row r="74" spans="1:11" s="11" customFormat="1" ht="15">
      <c r="A74" s="11" t="s">
        <v>487</v>
      </c>
      <c r="B74" s="11" t="s">
        <v>488</v>
      </c>
      <c r="F74" s="178"/>
      <c r="G74" s="178"/>
      <c r="H74" s="178"/>
      <c r="I74" s="178"/>
      <c r="J74" s="178"/>
      <c r="K74" s="178"/>
    </row>
    <row r="75" spans="1:11" s="10" customFormat="1" ht="41.25" customHeight="1">
      <c r="B75" s="344" t="s">
        <v>143</v>
      </c>
      <c r="C75" s="344"/>
      <c r="D75" s="344"/>
      <c r="E75" s="344"/>
      <c r="F75" s="344"/>
      <c r="G75" s="344"/>
      <c r="H75" s="344"/>
      <c r="I75" s="344"/>
      <c r="J75" s="344"/>
      <c r="K75" s="344"/>
    </row>
    <row r="76" spans="1:11" s="10" customFormat="1" ht="15">
      <c r="F76" s="176"/>
      <c r="G76" s="176"/>
      <c r="H76" s="176"/>
      <c r="I76" s="176"/>
      <c r="J76" s="176"/>
      <c r="K76" s="176"/>
    </row>
    <row r="77" spans="1:11" s="11" customFormat="1" ht="15">
      <c r="A77" s="11" t="s">
        <v>144</v>
      </c>
      <c r="B77" s="11" t="s">
        <v>538</v>
      </c>
      <c r="F77" s="178"/>
      <c r="G77" s="178"/>
      <c r="H77" s="178"/>
      <c r="I77" s="178"/>
      <c r="J77" s="178"/>
      <c r="K77" s="178"/>
    </row>
    <row r="78" spans="1:11" s="10" customFormat="1" ht="45" customHeight="1">
      <c r="B78" s="344" t="s">
        <v>530</v>
      </c>
      <c r="C78" s="344"/>
      <c r="D78" s="344"/>
      <c r="E78" s="344"/>
      <c r="F78" s="344"/>
      <c r="G78" s="344"/>
      <c r="H78" s="344"/>
      <c r="I78" s="344"/>
      <c r="J78" s="344"/>
      <c r="K78" s="344"/>
    </row>
    <row r="79" spans="1:11" s="10" customFormat="1" ht="15">
      <c r="B79" s="10" t="s">
        <v>531</v>
      </c>
      <c r="F79" s="176"/>
      <c r="G79" s="176"/>
      <c r="H79" s="176"/>
      <c r="I79" s="176"/>
      <c r="J79" s="176"/>
      <c r="K79" s="176"/>
    </row>
    <row r="80" spans="1:11" s="10" customFormat="1" ht="15">
      <c r="F80" s="176"/>
      <c r="G80" s="176"/>
      <c r="H80" s="176"/>
      <c r="I80" s="176"/>
      <c r="J80" s="176"/>
      <c r="K80" s="176"/>
    </row>
    <row r="81" spans="1:11" s="11" customFormat="1" ht="15">
      <c r="A81" s="11" t="s">
        <v>532</v>
      </c>
      <c r="B81" s="11" t="s">
        <v>533</v>
      </c>
      <c r="F81" s="178"/>
      <c r="G81" s="178"/>
      <c r="H81" s="178"/>
      <c r="I81" s="178"/>
      <c r="J81" s="178"/>
      <c r="K81" s="178"/>
    </row>
    <row r="82" spans="1:11" s="10" customFormat="1" ht="36.75" customHeight="1">
      <c r="B82" s="344" t="s">
        <v>178</v>
      </c>
      <c r="C82" s="344"/>
      <c r="D82" s="344"/>
      <c r="E82" s="344"/>
      <c r="F82" s="344"/>
      <c r="G82" s="344"/>
      <c r="H82" s="344"/>
      <c r="I82" s="344"/>
      <c r="J82" s="344"/>
      <c r="K82" s="344"/>
    </row>
    <row r="83" spans="1:11" s="10" customFormat="1" ht="15">
      <c r="F83" s="176"/>
      <c r="G83" s="176"/>
      <c r="H83" s="176"/>
      <c r="I83" s="176"/>
      <c r="J83" s="176"/>
      <c r="K83" s="176"/>
    </row>
    <row r="84" spans="1:11" s="11" customFormat="1" ht="15">
      <c r="A84" s="11" t="s">
        <v>179</v>
      </c>
      <c r="B84" s="11" t="s">
        <v>180</v>
      </c>
      <c r="F84" s="178"/>
      <c r="G84" s="178"/>
      <c r="H84" s="178"/>
      <c r="I84" s="178"/>
      <c r="J84" s="178"/>
      <c r="K84" s="178"/>
    </row>
    <row r="85" spans="1:11" s="10" customFormat="1" ht="15">
      <c r="A85" s="10" t="s">
        <v>181</v>
      </c>
      <c r="B85" s="10" t="s">
        <v>528</v>
      </c>
      <c r="F85" s="176"/>
      <c r="G85" s="176"/>
      <c r="H85" s="176"/>
      <c r="I85" s="176"/>
      <c r="J85" s="176"/>
      <c r="K85" s="176"/>
    </row>
    <row r="86" spans="1:11" s="10" customFormat="1" ht="43.5" customHeight="1">
      <c r="A86" s="20" t="s">
        <v>516</v>
      </c>
      <c r="B86" s="344" t="s">
        <v>529</v>
      </c>
      <c r="C86" s="344"/>
      <c r="D86" s="344"/>
      <c r="E86" s="344"/>
      <c r="F86" s="344"/>
      <c r="G86" s="344"/>
      <c r="H86" s="344"/>
      <c r="I86" s="344"/>
      <c r="J86" s="344"/>
      <c r="K86" s="344"/>
    </row>
    <row r="87" spans="1:11" s="10" customFormat="1" ht="57.75" customHeight="1">
      <c r="A87" s="20" t="s">
        <v>516</v>
      </c>
      <c r="B87" s="344" t="s">
        <v>283</v>
      </c>
      <c r="C87" s="344"/>
      <c r="D87" s="344"/>
      <c r="E87" s="344"/>
      <c r="F87" s="344"/>
      <c r="G87" s="344"/>
      <c r="H87" s="344"/>
      <c r="I87" s="344"/>
      <c r="J87" s="344"/>
      <c r="K87" s="344"/>
    </row>
    <row r="88" spans="1:11" s="10" customFormat="1" ht="14.25" customHeight="1">
      <c r="A88" s="20"/>
      <c r="B88" s="12"/>
      <c r="C88" s="12"/>
      <c r="D88" s="12"/>
      <c r="E88" s="12"/>
      <c r="F88" s="181"/>
      <c r="G88" s="181"/>
      <c r="H88" s="181"/>
      <c r="I88" s="181"/>
      <c r="J88" s="181"/>
      <c r="K88" s="181"/>
    </row>
    <row r="89" spans="1:11" s="10" customFormat="1" ht="32.25" customHeight="1">
      <c r="A89" s="10" t="s">
        <v>181</v>
      </c>
      <c r="B89" s="344" t="s">
        <v>284</v>
      </c>
      <c r="C89" s="344"/>
      <c r="D89" s="344"/>
      <c r="E89" s="344"/>
      <c r="F89" s="344"/>
      <c r="G89" s="344"/>
      <c r="H89" s="344"/>
      <c r="I89" s="344"/>
      <c r="J89" s="344"/>
      <c r="K89" s="344"/>
    </row>
    <row r="90" spans="1:11" s="10" customFormat="1" ht="43.5" customHeight="1">
      <c r="A90" s="20" t="s">
        <v>516</v>
      </c>
      <c r="B90" s="344" t="s">
        <v>285</v>
      </c>
      <c r="C90" s="344"/>
      <c r="D90" s="344"/>
      <c r="E90" s="344"/>
      <c r="F90" s="344"/>
      <c r="G90" s="344"/>
      <c r="H90" s="344"/>
      <c r="I90" s="344"/>
      <c r="J90" s="344"/>
      <c r="K90" s="344"/>
    </row>
    <row r="91" spans="1:11" s="10" customFormat="1" ht="43.5" customHeight="1">
      <c r="A91" s="20" t="s">
        <v>516</v>
      </c>
      <c r="B91" s="344" t="s">
        <v>234</v>
      </c>
      <c r="C91" s="344"/>
      <c r="D91" s="344"/>
      <c r="E91" s="344"/>
      <c r="F91" s="344"/>
      <c r="G91" s="344"/>
      <c r="H91" s="344"/>
      <c r="I91" s="344"/>
      <c r="J91" s="344"/>
      <c r="K91" s="344"/>
    </row>
    <row r="92" spans="1:11" s="10" customFormat="1" ht="32.25" customHeight="1">
      <c r="A92" s="10" t="s">
        <v>181</v>
      </c>
      <c r="B92" s="344" t="s">
        <v>235</v>
      </c>
      <c r="C92" s="344"/>
      <c r="D92" s="344"/>
      <c r="E92" s="344"/>
      <c r="F92" s="344"/>
      <c r="G92" s="344"/>
      <c r="H92" s="344"/>
      <c r="I92" s="344"/>
      <c r="J92" s="344"/>
      <c r="K92" s="344"/>
    </row>
    <row r="93" spans="1:11" s="10" customFormat="1" ht="15">
      <c r="A93" s="10" t="s">
        <v>238</v>
      </c>
      <c r="B93" s="10" t="s">
        <v>236</v>
      </c>
      <c r="F93" s="176"/>
      <c r="G93" s="176"/>
      <c r="H93" s="176"/>
      <c r="I93" s="176"/>
      <c r="J93" s="176"/>
      <c r="K93" s="176"/>
    </row>
    <row r="94" spans="1:11" s="10" customFormat="1" ht="43.5" customHeight="1">
      <c r="A94" s="20" t="s">
        <v>516</v>
      </c>
      <c r="B94" s="344" t="s">
        <v>237</v>
      </c>
      <c r="C94" s="344"/>
      <c r="D94" s="344"/>
      <c r="E94" s="344"/>
      <c r="F94" s="344"/>
      <c r="G94" s="344"/>
      <c r="H94" s="344"/>
      <c r="I94" s="344"/>
      <c r="J94" s="344"/>
      <c r="K94" s="344"/>
    </row>
    <row r="95" spans="1:11" s="11" customFormat="1" ht="15">
      <c r="A95" s="11" t="s">
        <v>239</v>
      </c>
      <c r="B95" s="11" t="s">
        <v>500</v>
      </c>
      <c r="F95" s="178"/>
      <c r="G95" s="178"/>
      <c r="H95" s="178"/>
      <c r="I95" s="178"/>
      <c r="J95" s="178"/>
      <c r="K95" s="178"/>
    </row>
    <row r="96" spans="1:11" s="10" customFormat="1" ht="32.25" customHeight="1">
      <c r="B96" s="344" t="s">
        <v>501</v>
      </c>
      <c r="C96" s="344"/>
      <c r="D96" s="344"/>
      <c r="E96" s="344"/>
      <c r="F96" s="344"/>
      <c r="G96" s="344"/>
      <c r="H96" s="344"/>
      <c r="I96" s="344"/>
      <c r="J96" s="344"/>
      <c r="K96" s="344"/>
    </row>
    <row r="97" spans="1:11" s="10" customFormat="1" ht="71.25" customHeight="1">
      <c r="A97" s="20"/>
      <c r="B97" s="344" t="s">
        <v>44</v>
      </c>
      <c r="C97" s="344"/>
      <c r="D97" s="344"/>
      <c r="E97" s="344"/>
      <c r="F97" s="344"/>
      <c r="G97" s="344"/>
      <c r="H97" s="344"/>
      <c r="I97" s="344"/>
      <c r="J97" s="344"/>
      <c r="K97" s="344"/>
    </row>
    <row r="98" spans="1:11" s="10" customFormat="1" ht="118.5" customHeight="1">
      <c r="A98" s="20"/>
      <c r="B98" s="344" t="s">
        <v>184</v>
      </c>
      <c r="C98" s="344"/>
      <c r="D98" s="344"/>
      <c r="E98" s="344"/>
      <c r="F98" s="344"/>
      <c r="G98" s="344"/>
      <c r="H98" s="344"/>
      <c r="I98" s="344"/>
      <c r="J98" s="344"/>
      <c r="K98" s="344"/>
    </row>
    <row r="99" spans="1:11" s="10" customFormat="1" ht="60.75" customHeight="1">
      <c r="A99" s="20"/>
      <c r="B99" s="344" t="s">
        <v>301</v>
      </c>
      <c r="C99" s="344"/>
      <c r="D99" s="344"/>
      <c r="E99" s="344"/>
      <c r="F99" s="344"/>
      <c r="G99" s="344"/>
      <c r="H99" s="344"/>
      <c r="I99" s="344"/>
      <c r="J99" s="344"/>
      <c r="K99" s="344"/>
    </row>
    <row r="100" spans="1:11" s="10" customFormat="1" ht="7.5" customHeight="1">
      <c r="F100" s="176"/>
      <c r="G100" s="176"/>
      <c r="H100" s="176"/>
      <c r="I100" s="176"/>
      <c r="J100" s="176"/>
      <c r="K100" s="176"/>
    </row>
    <row r="101" spans="1:11" s="11" customFormat="1" ht="15">
      <c r="A101" s="11" t="s">
        <v>303</v>
      </c>
      <c r="B101" s="11" t="s">
        <v>302</v>
      </c>
      <c r="F101" s="178"/>
      <c r="G101" s="178"/>
      <c r="H101" s="178"/>
      <c r="I101" s="178"/>
      <c r="J101" s="178"/>
      <c r="K101" s="178"/>
    </row>
    <row r="102" spans="1:11" s="10" customFormat="1" ht="32.25" customHeight="1">
      <c r="A102" s="10" t="s">
        <v>516</v>
      </c>
      <c r="B102" s="344" t="s">
        <v>170</v>
      </c>
      <c r="C102" s="344"/>
      <c r="D102" s="344"/>
      <c r="E102" s="344"/>
      <c r="F102" s="344"/>
      <c r="G102" s="344"/>
      <c r="H102" s="344"/>
      <c r="I102" s="344"/>
      <c r="J102" s="344"/>
      <c r="K102" s="344"/>
    </row>
    <row r="103" spans="1:11" s="10" customFormat="1" ht="15">
      <c r="A103" s="10" t="s">
        <v>516</v>
      </c>
      <c r="B103" s="10" t="s">
        <v>171</v>
      </c>
      <c r="F103" s="176"/>
      <c r="G103" s="176"/>
      <c r="H103" s="176"/>
      <c r="I103" s="176"/>
      <c r="J103" s="176"/>
      <c r="K103" s="176"/>
    </row>
    <row r="104" spans="1:11" s="10" customFormat="1" ht="15">
      <c r="A104" s="10" t="s">
        <v>174</v>
      </c>
      <c r="B104" s="10" t="s">
        <v>172</v>
      </c>
      <c r="F104" s="176"/>
      <c r="G104" s="176"/>
      <c r="H104" s="176"/>
      <c r="I104" s="176"/>
      <c r="J104" s="176"/>
      <c r="K104" s="176"/>
    </row>
    <row r="105" spans="1:11" s="10" customFormat="1" ht="15">
      <c r="A105" s="10" t="s">
        <v>516</v>
      </c>
      <c r="B105" s="10" t="s">
        <v>173</v>
      </c>
      <c r="F105" s="176"/>
      <c r="G105" s="176"/>
      <c r="H105" s="176"/>
      <c r="I105" s="176"/>
      <c r="J105" s="176"/>
      <c r="K105" s="176"/>
    </row>
    <row r="106" spans="1:11" s="10" customFormat="1" ht="15">
      <c r="F106" s="176"/>
      <c r="G106" s="176"/>
      <c r="H106" s="176"/>
      <c r="I106" s="176"/>
      <c r="J106" s="176"/>
      <c r="K106" s="176"/>
    </row>
    <row r="107" spans="1:11" s="9" customFormat="1" ht="15.75">
      <c r="A107" s="9" t="s">
        <v>175</v>
      </c>
      <c r="B107" s="9" t="s">
        <v>451</v>
      </c>
      <c r="F107" s="179"/>
      <c r="G107" s="179"/>
      <c r="H107" s="179"/>
      <c r="I107" s="179"/>
      <c r="J107" s="179"/>
      <c r="K107" s="179"/>
    </row>
    <row r="108" spans="1:11" s="9" customFormat="1" ht="15.75">
      <c r="E108" s="339" t="s">
        <v>210</v>
      </c>
      <c r="F108" s="339"/>
      <c r="G108" s="339"/>
      <c r="H108" s="168"/>
      <c r="I108" s="332" t="s">
        <v>359</v>
      </c>
      <c r="J108" s="332"/>
      <c r="K108" s="332"/>
    </row>
    <row r="109" spans="1:11" s="9" customFormat="1" ht="15.75">
      <c r="B109" s="17"/>
      <c r="C109" s="17"/>
      <c r="D109" s="17"/>
      <c r="E109" s="340" t="s">
        <v>177</v>
      </c>
      <c r="F109" s="340"/>
      <c r="G109" s="340"/>
      <c r="H109" s="169"/>
      <c r="I109" s="338" t="s">
        <v>177</v>
      </c>
      <c r="J109" s="338"/>
      <c r="K109" s="338"/>
    </row>
    <row r="110" spans="1:11" s="10" customFormat="1" ht="15">
      <c r="B110" s="10" t="s">
        <v>576</v>
      </c>
      <c r="E110" s="170"/>
      <c r="F110" s="331">
        <f>+'[1]THEO PHAN MEN- bu tru kiem toan'!$F$7</f>
        <v>504884520</v>
      </c>
      <c r="G110" s="331"/>
      <c r="H110" s="182"/>
      <c r="I110" s="108"/>
      <c r="J110" s="341">
        <f>+'[1]THEO PHAN MEN- bu tru kiem toan'!$G$7</f>
        <v>834724633</v>
      </c>
      <c r="K110" s="341"/>
    </row>
    <row r="111" spans="1:11" s="10" customFormat="1" ht="15">
      <c r="B111" s="10" t="s">
        <v>577</v>
      </c>
      <c r="E111" s="170"/>
      <c r="F111" s="331">
        <f>+'[1]THEO PHAN MEN- bu tru kiem toan'!$F$8</f>
        <v>680841863</v>
      </c>
      <c r="G111" s="331"/>
      <c r="H111" s="182"/>
      <c r="I111" s="108"/>
      <c r="J111" s="343">
        <f>+'[1]THEO PHAN MEN- bu tru kiem toan'!$G$8</f>
        <v>902571823</v>
      </c>
      <c r="K111" s="343"/>
    </row>
    <row r="112" spans="1:11" s="10" customFormat="1" ht="15">
      <c r="B112" s="10" t="s">
        <v>300</v>
      </c>
      <c r="E112" s="170"/>
      <c r="F112" s="342">
        <f>+'[1]THEO PHAN MEN- bu tru kiem toan'!$F$10</f>
        <v>16000000000</v>
      </c>
      <c r="G112" s="342"/>
      <c r="H112" s="182"/>
      <c r="I112" s="108"/>
      <c r="J112" s="329">
        <f>+'[1]THEO PHAN MEN- bu tru kiem toan'!$G$10</f>
        <v>10000000000</v>
      </c>
      <c r="K112" s="329"/>
    </row>
    <row r="113" spans="1:11" s="9" customFormat="1" ht="16.5" thickBot="1">
      <c r="B113" s="9" t="s">
        <v>340</v>
      </c>
      <c r="E113" s="26"/>
      <c r="F113" s="324">
        <f>SUM(F110:G112)</f>
        <v>17185726383</v>
      </c>
      <c r="G113" s="324"/>
      <c r="H113" s="183"/>
      <c r="I113" s="184"/>
      <c r="J113" s="324">
        <f>SUM(J110:K112)</f>
        <v>11737296456</v>
      </c>
      <c r="K113" s="324"/>
    </row>
    <row r="114" spans="1:11" s="10" customFormat="1" ht="15.75" thickTop="1">
      <c r="F114" s="176"/>
      <c r="G114" s="176"/>
      <c r="H114" s="176"/>
      <c r="I114" s="176"/>
      <c r="J114" s="176"/>
      <c r="K114" s="176"/>
    </row>
    <row r="115" spans="1:11" s="9" customFormat="1" ht="15.75">
      <c r="A115" s="9" t="s">
        <v>341</v>
      </c>
      <c r="B115" s="9" t="s">
        <v>161</v>
      </c>
      <c r="F115" s="179"/>
      <c r="G115" s="179"/>
      <c r="H115" s="179"/>
      <c r="I115" s="179"/>
      <c r="J115" s="179"/>
      <c r="K115" s="179"/>
    </row>
    <row r="116" spans="1:11" s="10" customFormat="1" ht="15.75">
      <c r="E116" s="339" t="s">
        <v>210</v>
      </c>
      <c r="F116" s="339" t="s">
        <v>210</v>
      </c>
      <c r="G116" s="339"/>
      <c r="H116" s="176"/>
      <c r="I116" s="332" t="s">
        <v>359</v>
      </c>
      <c r="J116" s="332"/>
      <c r="K116" s="332"/>
    </row>
    <row r="117" spans="1:11" s="9" customFormat="1" ht="15.75">
      <c r="B117" s="17"/>
      <c r="C117" s="17"/>
      <c r="D117" s="17"/>
      <c r="E117" s="17"/>
      <c r="F117" s="333" t="s">
        <v>177</v>
      </c>
      <c r="G117" s="333"/>
      <c r="H117" s="180"/>
      <c r="I117" s="180"/>
      <c r="J117" s="333" t="s">
        <v>177</v>
      </c>
      <c r="K117" s="333"/>
    </row>
    <row r="118" spans="1:11" s="9" customFormat="1" ht="15.75">
      <c r="B118" s="87"/>
      <c r="C118" s="87"/>
      <c r="D118" s="87"/>
      <c r="E118" s="87"/>
      <c r="F118" s="185"/>
      <c r="G118" s="185"/>
      <c r="H118" s="186"/>
      <c r="I118" s="186"/>
      <c r="J118" s="331"/>
      <c r="K118" s="331"/>
    </row>
    <row r="119" spans="1:11" s="10" customFormat="1" ht="15">
      <c r="B119" s="10" t="s">
        <v>217</v>
      </c>
      <c r="F119" s="331">
        <f>+'[1]THEO PHAN MEN- bu tru kiem toan'!$F$15</f>
        <v>5000000000</v>
      </c>
      <c r="G119" s="331"/>
      <c r="H119" s="176"/>
      <c r="I119" s="176"/>
      <c r="J119" s="331">
        <v>0</v>
      </c>
      <c r="K119" s="331"/>
    </row>
    <row r="120" spans="1:11" s="10" customFormat="1" ht="15">
      <c r="F120" s="123"/>
      <c r="G120" s="123"/>
      <c r="H120" s="176"/>
      <c r="I120" s="176"/>
      <c r="J120" s="331"/>
      <c r="K120" s="331"/>
    </row>
    <row r="121" spans="1:11" s="10" customFormat="1" ht="16.5" thickBot="1">
      <c r="B121" s="9" t="s">
        <v>340</v>
      </c>
      <c r="F121" s="324">
        <f>SUM(F119:G120)</f>
        <v>5000000000</v>
      </c>
      <c r="G121" s="324"/>
      <c r="H121" s="176"/>
      <c r="I121" s="176"/>
      <c r="J121" s="324">
        <f>SUM(J119:K120)</f>
        <v>0</v>
      </c>
      <c r="K121" s="324"/>
    </row>
    <row r="122" spans="1:11" s="10" customFormat="1" ht="15.75" thickTop="1">
      <c r="F122" s="176"/>
      <c r="G122" s="176"/>
      <c r="H122" s="176"/>
      <c r="I122" s="176"/>
      <c r="J122" s="176"/>
      <c r="K122" s="176"/>
    </row>
    <row r="123" spans="1:11" s="80" customFormat="1" ht="18" customHeight="1">
      <c r="A123" s="80" t="s">
        <v>150</v>
      </c>
      <c r="B123" s="80" t="s">
        <v>162</v>
      </c>
      <c r="F123" s="330" t="s">
        <v>210</v>
      </c>
      <c r="G123" s="330"/>
      <c r="H123" s="187"/>
      <c r="I123" s="187"/>
      <c r="J123" s="330" t="s">
        <v>359</v>
      </c>
      <c r="K123" s="330"/>
    </row>
    <row r="124" spans="1:11" s="79" customFormat="1" ht="15.75">
      <c r="B124" s="99"/>
      <c r="C124" s="99"/>
      <c r="D124" s="99"/>
      <c r="E124" s="99"/>
      <c r="F124" s="328" t="s">
        <v>177</v>
      </c>
      <c r="G124" s="328"/>
      <c r="H124" s="188"/>
      <c r="I124" s="188"/>
      <c r="J124" s="328" t="s">
        <v>177</v>
      </c>
      <c r="K124" s="328"/>
    </row>
    <row r="125" spans="1:11" s="79" customFormat="1" ht="15.75">
      <c r="B125" s="112"/>
      <c r="C125" s="112"/>
      <c r="D125" s="112"/>
      <c r="E125" s="112"/>
      <c r="F125" s="203"/>
      <c r="G125" s="203"/>
      <c r="H125" s="204"/>
      <c r="I125" s="204"/>
      <c r="J125" s="203"/>
      <c r="K125" s="203"/>
    </row>
    <row r="126" spans="1:11" s="79" customFormat="1" ht="15">
      <c r="B126" s="79" t="s">
        <v>547</v>
      </c>
      <c r="F126" s="335">
        <f>+'[1]THEO PHAN MEN- bu tru kiem toan'!$F$26-F128-F129</f>
        <v>2622074499</v>
      </c>
      <c r="G126" s="335"/>
      <c r="H126" s="189"/>
      <c r="I126" s="189"/>
      <c r="J126" s="337">
        <v>303600165</v>
      </c>
      <c r="K126" s="337"/>
    </row>
    <row r="127" spans="1:11" s="79" customFormat="1" ht="15">
      <c r="B127" s="79" t="s">
        <v>590</v>
      </c>
      <c r="F127" s="335">
        <v>0</v>
      </c>
      <c r="G127" s="335"/>
      <c r="H127" s="189"/>
      <c r="I127" s="189"/>
      <c r="J127" s="335">
        <v>56558333</v>
      </c>
      <c r="K127" s="335"/>
    </row>
    <row r="128" spans="1:11" s="79" customFormat="1" ht="15">
      <c r="B128" s="79" t="s">
        <v>592</v>
      </c>
      <c r="F128" s="335">
        <f>2692200+23292684</f>
        <v>25984884</v>
      </c>
      <c r="G128" s="335"/>
      <c r="H128" s="189"/>
      <c r="I128" s="189"/>
      <c r="J128" s="335">
        <v>0</v>
      </c>
      <c r="K128" s="335"/>
    </row>
    <row r="129" spans="1:14" s="79" customFormat="1" ht="15">
      <c r="B129" s="79" t="s">
        <v>591</v>
      </c>
      <c r="F129" s="335">
        <v>191158</v>
      </c>
      <c r="G129" s="335"/>
      <c r="H129" s="189"/>
      <c r="I129" s="189"/>
      <c r="J129" s="322">
        <v>19316256</v>
      </c>
      <c r="K129" s="322"/>
    </row>
    <row r="130" spans="1:14" s="79" customFormat="1" ht="15">
      <c r="B130" s="79" t="s">
        <v>593</v>
      </c>
      <c r="F130" s="335">
        <f>+'[1]THEO PHAN MEN- bu tru kiem toan'!$F$30+'[1]THEO PHAN MEN- bu tru kiem toan'!$F$31+'[1]THEO PHAN MEN- bu tru kiem toan'!$F$32</f>
        <v>71829772</v>
      </c>
      <c r="G130" s="335"/>
      <c r="H130" s="189"/>
      <c r="I130" s="189"/>
      <c r="J130" s="322">
        <v>0</v>
      </c>
      <c r="K130" s="322"/>
    </row>
    <row r="131" spans="1:14" s="79" customFormat="1" ht="15">
      <c r="F131" s="336"/>
      <c r="G131" s="336"/>
      <c r="H131" s="189"/>
      <c r="I131" s="189"/>
      <c r="J131" s="323"/>
      <c r="K131" s="323"/>
    </row>
    <row r="132" spans="1:14" s="79" customFormat="1" ht="16.5" thickBot="1">
      <c r="B132" s="80" t="s">
        <v>340</v>
      </c>
      <c r="F132" s="324">
        <f>SUM(F126:G131)</f>
        <v>2720080313</v>
      </c>
      <c r="G132" s="324"/>
      <c r="H132" s="189"/>
      <c r="I132" s="189"/>
      <c r="J132" s="324">
        <f>SUM(J126:K131)</f>
        <v>379474754</v>
      </c>
      <c r="K132" s="324"/>
      <c r="M132" s="189">
        <f>+F132-'BCĐKT-200'!D24</f>
        <v>0</v>
      </c>
      <c r="N132" s="189">
        <f>+J132-'BCĐKT-200'!F24</f>
        <v>0</v>
      </c>
    </row>
    <row r="133" spans="1:14" s="79" customFormat="1" ht="15.75" thickTop="1">
      <c r="F133" s="189"/>
      <c r="G133" s="189"/>
      <c r="H133" s="189"/>
      <c r="I133" s="189"/>
      <c r="J133" s="189"/>
      <c r="K133" s="189"/>
    </row>
    <row r="134" spans="1:14" s="80" customFormat="1" ht="15.75">
      <c r="A134" s="80" t="s">
        <v>390</v>
      </c>
      <c r="B134" s="80" t="s">
        <v>511</v>
      </c>
      <c r="F134" s="187"/>
      <c r="G134" s="187"/>
      <c r="H134" s="187"/>
      <c r="I134" s="187"/>
      <c r="J134" s="187"/>
      <c r="K134" s="187"/>
    </row>
    <row r="135" spans="1:14" s="79" customFormat="1" ht="15.75">
      <c r="F135" s="330" t="s">
        <v>210</v>
      </c>
      <c r="G135" s="330"/>
      <c r="H135" s="189"/>
      <c r="I135" s="189"/>
      <c r="J135" s="330" t="s">
        <v>359</v>
      </c>
      <c r="K135" s="330"/>
    </row>
    <row r="136" spans="1:14" s="79" customFormat="1" ht="15.75">
      <c r="B136" s="99"/>
      <c r="C136" s="99"/>
      <c r="D136" s="99"/>
      <c r="E136" s="99"/>
      <c r="F136" s="328" t="s">
        <v>177</v>
      </c>
      <c r="G136" s="328"/>
      <c r="H136" s="188"/>
      <c r="I136" s="188"/>
      <c r="J136" s="328" t="s">
        <v>177</v>
      </c>
      <c r="K136" s="328"/>
    </row>
    <row r="137" spans="1:14" s="79" customFormat="1" ht="15">
      <c r="B137" s="79" t="s">
        <v>391</v>
      </c>
      <c r="F137" s="322">
        <f>+'[1]THEO PHAN MEN- bu tru kiem toan'!$F$38</f>
        <v>388659315</v>
      </c>
      <c r="G137" s="322"/>
      <c r="H137" s="189"/>
      <c r="I137" s="189"/>
      <c r="J137" s="190">
        <f>+'[1]THEO PHAN MEN- bu tru kiem toan'!$G$38</f>
        <v>276099099</v>
      </c>
      <c r="K137" s="190"/>
    </row>
    <row r="138" spans="1:14" s="79" customFormat="1" ht="15">
      <c r="B138" s="79" t="s">
        <v>392</v>
      </c>
      <c r="F138" s="322">
        <f>+'[1]THEO PHAN MEN- bu tru kiem toan'!$F$40</f>
        <v>12825926735</v>
      </c>
      <c r="G138" s="322"/>
      <c r="H138" s="189"/>
      <c r="I138" s="189"/>
      <c r="J138" s="352">
        <f>+'[1]THEO PHAN MEN- bu tru kiem toan'!$G$40</f>
        <v>6990429378</v>
      </c>
      <c r="K138" s="352"/>
    </row>
    <row r="139" spans="1:14" s="79" customFormat="1" ht="15">
      <c r="B139" s="79" t="s">
        <v>550</v>
      </c>
      <c r="F139" s="322">
        <v>1266031284</v>
      </c>
      <c r="G139" s="322"/>
      <c r="H139" s="189"/>
      <c r="I139" s="189"/>
      <c r="J139" s="322">
        <v>1266031284</v>
      </c>
      <c r="K139" s="322"/>
    </row>
    <row r="140" spans="1:14" s="79" customFormat="1" ht="15">
      <c r="B140" s="79" t="s">
        <v>551</v>
      </c>
      <c r="F140" s="322">
        <v>124245000</v>
      </c>
      <c r="G140" s="322"/>
      <c r="H140" s="189"/>
      <c r="I140" s="189"/>
      <c r="J140" s="322">
        <v>124245000</v>
      </c>
      <c r="K140" s="322"/>
    </row>
    <row r="141" spans="1:14" s="80" customFormat="1" ht="16.5" thickBot="1">
      <c r="B141" s="80" t="s">
        <v>340</v>
      </c>
      <c r="F141" s="324">
        <f>SUM(F137:G140)</f>
        <v>14604862334</v>
      </c>
      <c r="G141" s="324"/>
      <c r="H141" s="187"/>
      <c r="I141" s="187"/>
      <c r="J141" s="324">
        <f>SUM(J137:K140)</f>
        <v>8656804761</v>
      </c>
      <c r="K141" s="324"/>
    </row>
    <row r="142" spans="1:14" s="79" customFormat="1" ht="16.5" thickTop="1">
      <c r="A142" s="80" t="s">
        <v>393</v>
      </c>
      <c r="B142" s="80" t="s">
        <v>548</v>
      </c>
      <c r="F142" s="189"/>
      <c r="G142" s="189"/>
      <c r="H142" s="189"/>
      <c r="I142" s="189"/>
      <c r="J142" s="189"/>
      <c r="K142" s="189"/>
    </row>
    <row r="143" spans="1:14" s="80" customFormat="1" ht="15.75" hidden="1">
      <c r="A143" s="80" t="s">
        <v>393</v>
      </c>
      <c r="B143" s="80" t="s">
        <v>394</v>
      </c>
      <c r="F143" s="187"/>
      <c r="G143" s="187"/>
      <c r="H143" s="187"/>
      <c r="I143" s="187"/>
      <c r="J143" s="187"/>
      <c r="K143" s="187"/>
    </row>
    <row r="144" spans="1:14" s="79" customFormat="1" ht="15.75" hidden="1">
      <c r="F144" s="330" t="s">
        <v>210</v>
      </c>
      <c r="G144" s="330"/>
      <c r="H144" s="189"/>
      <c r="I144" s="189"/>
      <c r="J144" s="330" t="s">
        <v>359</v>
      </c>
      <c r="K144" s="330"/>
    </row>
    <row r="145" spans="1:11" s="79" customFormat="1" ht="15.75" hidden="1">
      <c r="B145" s="99"/>
      <c r="C145" s="99"/>
      <c r="D145" s="99"/>
      <c r="E145" s="99"/>
      <c r="F145" s="328" t="s">
        <v>177</v>
      </c>
      <c r="G145" s="328"/>
      <c r="H145" s="188"/>
      <c r="I145" s="188"/>
      <c r="J145" s="328" t="s">
        <v>177</v>
      </c>
      <c r="K145" s="328"/>
    </row>
    <row r="146" spans="1:11" s="79" customFormat="1" ht="15" hidden="1">
      <c r="B146" s="79" t="s">
        <v>395</v>
      </c>
      <c r="F146" s="325">
        <v>0</v>
      </c>
      <c r="G146" s="325"/>
      <c r="H146" s="189"/>
      <c r="I146" s="189"/>
      <c r="J146" s="190"/>
      <c r="K146" s="190"/>
    </row>
    <row r="147" spans="1:11" s="79" customFormat="1" ht="16.5" hidden="1" thickBot="1">
      <c r="B147" s="80" t="s">
        <v>340</v>
      </c>
      <c r="F147" s="334">
        <v>0</v>
      </c>
      <c r="G147" s="334"/>
      <c r="H147" s="189"/>
      <c r="I147" s="189"/>
      <c r="J147" s="334">
        <v>0</v>
      </c>
      <c r="K147" s="334"/>
    </row>
    <row r="148" spans="1:11" s="79" customFormat="1" ht="15.75" hidden="1" thickTop="1">
      <c r="F148" s="327"/>
      <c r="G148" s="327"/>
      <c r="H148" s="189"/>
      <c r="I148" s="189"/>
      <c r="J148" s="189"/>
      <c r="K148" s="189"/>
    </row>
    <row r="149" spans="1:11" s="80" customFormat="1" ht="15.75" hidden="1">
      <c r="A149" s="80" t="s">
        <v>393</v>
      </c>
      <c r="B149" s="80" t="s">
        <v>397</v>
      </c>
      <c r="F149" s="187"/>
      <c r="G149" s="187"/>
      <c r="H149" s="187"/>
      <c r="I149" s="187"/>
      <c r="J149" s="187"/>
      <c r="K149" s="187"/>
    </row>
    <row r="150" spans="1:11" s="79" customFormat="1" ht="15.75" hidden="1">
      <c r="F150" s="330" t="s">
        <v>210</v>
      </c>
      <c r="G150" s="330"/>
      <c r="H150" s="189"/>
      <c r="I150" s="189"/>
      <c r="J150" s="330" t="s">
        <v>359</v>
      </c>
      <c r="K150" s="330"/>
    </row>
    <row r="151" spans="1:11" s="79" customFormat="1" ht="15.75" hidden="1">
      <c r="B151" s="99"/>
      <c r="C151" s="99"/>
      <c r="D151" s="99"/>
      <c r="E151" s="99"/>
      <c r="F151" s="328" t="s">
        <v>177</v>
      </c>
      <c r="G151" s="328"/>
      <c r="H151" s="188"/>
      <c r="I151" s="188"/>
      <c r="J151" s="328" t="s">
        <v>177</v>
      </c>
      <c r="K151" s="328"/>
    </row>
    <row r="152" spans="1:11" s="79" customFormat="1" ht="15" hidden="1">
      <c r="F152" s="326"/>
      <c r="G152" s="326"/>
      <c r="H152" s="189"/>
      <c r="I152" s="189"/>
      <c r="J152" s="190"/>
      <c r="K152" s="190"/>
    </row>
    <row r="153" spans="1:11" s="79" customFormat="1" ht="15" hidden="1">
      <c r="F153" s="335"/>
      <c r="G153" s="335"/>
      <c r="H153" s="189"/>
      <c r="I153" s="189"/>
      <c r="J153" s="190"/>
      <c r="K153" s="190"/>
    </row>
    <row r="154" spans="1:11" s="79" customFormat="1" ht="16.5" hidden="1" thickBot="1">
      <c r="B154" s="80" t="s">
        <v>340</v>
      </c>
      <c r="F154" s="334">
        <v>0</v>
      </c>
      <c r="G154" s="334"/>
      <c r="H154" s="189"/>
      <c r="I154" s="189"/>
      <c r="J154" s="334">
        <v>0</v>
      </c>
      <c r="K154" s="334"/>
    </row>
    <row r="155" spans="1:11" s="79" customFormat="1" ht="15" hidden="1">
      <c r="F155" s="189"/>
      <c r="G155" s="189"/>
      <c r="H155" s="189"/>
      <c r="I155" s="189"/>
      <c r="J155" s="189"/>
      <c r="K155" s="189"/>
    </row>
    <row r="156" spans="1:11" s="79" customFormat="1" ht="15">
      <c r="F156" s="189"/>
      <c r="G156" s="189"/>
      <c r="H156" s="189"/>
      <c r="I156" s="189"/>
      <c r="J156" s="189"/>
      <c r="K156" s="189"/>
    </row>
    <row r="157" spans="1:11" s="79" customFormat="1" ht="15">
      <c r="B157" s="79" t="s">
        <v>549</v>
      </c>
      <c r="F157" s="322">
        <f>+'[1]THEO PHAN MEN- bu tru kiem toan'!$F$46</f>
        <v>24275833</v>
      </c>
      <c r="G157" s="322"/>
      <c r="H157" s="189"/>
      <c r="I157" s="189"/>
      <c r="J157" s="353">
        <f>+'[1]THEO PHAN MEN- bu tru kiem toan'!$G$46</f>
        <v>97103333</v>
      </c>
      <c r="K157" s="353"/>
    </row>
    <row r="158" spans="1:11" s="79" customFormat="1" ht="15">
      <c r="B158" s="79" t="s">
        <v>594</v>
      </c>
      <c r="F158" s="322">
        <f>+'[1]THEO PHAN MEN- bu tru kiem toan'!$F$49</f>
        <v>12778100</v>
      </c>
      <c r="G158" s="322"/>
      <c r="H158" s="189"/>
      <c r="I158" s="189"/>
      <c r="J158" s="322">
        <v>0</v>
      </c>
      <c r="K158" s="322"/>
    </row>
    <row r="159" spans="1:11" s="79" customFormat="1" ht="15">
      <c r="B159" s="79" t="s">
        <v>398</v>
      </c>
      <c r="F159" s="322">
        <f>+'[1]THEO PHAN MEN- bu tru kiem toan'!$F$52</f>
        <v>377703091</v>
      </c>
      <c r="G159" s="322"/>
      <c r="H159" s="189"/>
      <c r="I159" s="189"/>
      <c r="J159" s="353">
        <f>+'[1]THEO PHAN MEN- bu tru kiem toan'!$G$51</f>
        <v>9603091</v>
      </c>
      <c r="K159" s="353"/>
    </row>
    <row r="160" spans="1:11" s="79" customFormat="1" ht="15">
      <c r="B160" s="79" t="s">
        <v>399</v>
      </c>
      <c r="F160" s="322"/>
      <c r="G160" s="322"/>
      <c r="H160" s="189"/>
      <c r="I160" s="189"/>
      <c r="J160" s="323"/>
      <c r="K160" s="323"/>
    </row>
    <row r="161" spans="2:11" s="79" customFormat="1" ht="16.5" thickBot="1">
      <c r="B161" s="80" t="s">
        <v>340</v>
      </c>
      <c r="F161" s="324">
        <f>SUM(F155:G160)</f>
        <v>414757024</v>
      </c>
      <c r="G161" s="324"/>
      <c r="H161" s="189"/>
      <c r="I161" s="189"/>
      <c r="J161" s="324">
        <f>SUM(J155:K160)</f>
        <v>106706424</v>
      </c>
      <c r="K161" s="324"/>
    </row>
    <row r="162" spans="2:11" s="95" customFormat="1" ht="15.75" thickTop="1">
      <c r="F162" s="191"/>
      <c r="G162" s="191"/>
      <c r="H162" s="191"/>
      <c r="I162" s="191"/>
      <c r="J162" s="191"/>
      <c r="K162" s="191"/>
    </row>
    <row r="163" spans="2:11" s="95" customFormat="1" ht="15">
      <c r="F163" s="191"/>
      <c r="G163" s="191"/>
      <c r="H163" s="191"/>
      <c r="I163" s="191"/>
      <c r="J163" s="191"/>
      <c r="K163" s="191"/>
    </row>
    <row r="164" spans="2:11" s="95" customFormat="1" ht="15">
      <c r="F164" s="191"/>
      <c r="G164" s="191"/>
      <c r="H164" s="191"/>
      <c r="I164" s="191"/>
      <c r="J164" s="191"/>
      <c r="K164" s="191"/>
    </row>
    <row r="165" spans="2:11" s="95" customFormat="1" ht="15">
      <c r="F165" s="191"/>
      <c r="G165" s="191"/>
      <c r="H165" s="191"/>
      <c r="I165" s="191"/>
      <c r="J165" s="191"/>
      <c r="K165" s="191"/>
    </row>
    <row r="166" spans="2:11" s="95" customFormat="1" ht="15">
      <c r="F166" s="191"/>
      <c r="G166" s="191"/>
      <c r="H166" s="191"/>
      <c r="I166" s="191"/>
      <c r="J166" s="191"/>
      <c r="K166" s="191"/>
    </row>
    <row r="167" spans="2:11" s="95" customFormat="1" ht="15">
      <c r="F167" s="191"/>
      <c r="G167" s="191"/>
      <c r="H167" s="191"/>
      <c r="I167" s="191"/>
      <c r="J167" s="191"/>
      <c r="K167" s="191"/>
    </row>
    <row r="168" spans="2:11" s="95" customFormat="1" ht="15">
      <c r="F168" s="191"/>
      <c r="G168" s="191"/>
      <c r="H168" s="191"/>
      <c r="I168" s="191"/>
      <c r="J168" s="191"/>
      <c r="K168" s="191"/>
    </row>
    <row r="169" spans="2:11" s="95" customFormat="1" ht="15">
      <c r="F169" s="191"/>
      <c r="G169" s="191"/>
      <c r="H169" s="191"/>
      <c r="I169" s="191"/>
      <c r="J169" s="191"/>
      <c r="K169" s="191"/>
    </row>
    <row r="170" spans="2:11" s="95" customFormat="1" ht="15">
      <c r="F170" s="191"/>
      <c r="G170" s="191"/>
      <c r="H170" s="191"/>
      <c r="I170" s="191"/>
      <c r="J170" s="191"/>
      <c r="K170" s="191"/>
    </row>
    <row r="171" spans="2:11" s="95" customFormat="1" ht="15">
      <c r="F171" s="191"/>
      <c r="G171" s="191"/>
      <c r="H171" s="191"/>
      <c r="I171" s="191"/>
      <c r="J171" s="191"/>
      <c r="K171" s="191"/>
    </row>
    <row r="172" spans="2:11" s="95" customFormat="1" ht="15">
      <c r="F172" s="191"/>
      <c r="G172" s="191"/>
      <c r="H172" s="191"/>
      <c r="I172" s="191"/>
      <c r="J172" s="191"/>
      <c r="K172" s="191"/>
    </row>
    <row r="173" spans="2:11" s="95" customFormat="1" ht="15">
      <c r="F173" s="191"/>
      <c r="G173" s="191"/>
      <c r="H173" s="191"/>
      <c r="I173" s="191"/>
      <c r="J173" s="191"/>
      <c r="K173" s="191"/>
    </row>
    <row r="174" spans="2:11" s="95" customFormat="1" ht="15">
      <c r="F174" s="191"/>
      <c r="G174" s="191"/>
      <c r="H174" s="191"/>
      <c r="I174" s="191"/>
      <c r="J174" s="191"/>
      <c r="K174" s="191"/>
    </row>
    <row r="175" spans="2:11" s="95" customFormat="1" ht="15">
      <c r="F175" s="191"/>
      <c r="G175" s="191"/>
      <c r="H175" s="191"/>
      <c r="I175" s="191"/>
      <c r="J175" s="191"/>
      <c r="K175" s="191"/>
    </row>
    <row r="176" spans="2:11" s="95" customFormat="1" ht="15">
      <c r="F176" s="191"/>
      <c r="G176" s="191"/>
      <c r="H176" s="191"/>
      <c r="I176" s="191"/>
      <c r="J176" s="191"/>
      <c r="K176" s="191"/>
    </row>
    <row r="177" spans="6:11" s="95" customFormat="1" ht="15">
      <c r="F177" s="191"/>
      <c r="G177" s="191"/>
      <c r="H177" s="191"/>
      <c r="I177" s="191"/>
      <c r="J177" s="191"/>
      <c r="K177" s="191"/>
    </row>
    <row r="178" spans="6:11" s="95" customFormat="1" ht="15">
      <c r="F178" s="191"/>
      <c r="G178" s="191"/>
      <c r="H178" s="191"/>
      <c r="I178" s="191"/>
      <c r="J178" s="191"/>
      <c r="K178" s="191"/>
    </row>
    <row r="179" spans="6:11" s="95" customFormat="1" ht="15">
      <c r="F179" s="191"/>
      <c r="G179" s="191"/>
      <c r="H179" s="191"/>
      <c r="I179" s="191"/>
      <c r="J179" s="191"/>
      <c r="K179" s="191"/>
    </row>
    <row r="180" spans="6:11" s="95" customFormat="1" ht="15">
      <c r="F180" s="191"/>
      <c r="G180" s="191"/>
      <c r="H180" s="191"/>
      <c r="I180" s="191"/>
      <c r="J180" s="191"/>
      <c r="K180" s="191"/>
    </row>
    <row r="181" spans="6:11" s="95" customFormat="1" ht="15">
      <c r="F181" s="191"/>
      <c r="G181" s="191"/>
      <c r="H181" s="191"/>
      <c r="I181" s="191"/>
      <c r="J181" s="191"/>
      <c r="K181" s="191"/>
    </row>
    <row r="182" spans="6:11" s="95" customFormat="1" ht="15">
      <c r="F182" s="191"/>
      <c r="G182" s="191"/>
      <c r="H182" s="191"/>
      <c r="I182" s="191"/>
      <c r="J182" s="191"/>
      <c r="K182" s="191"/>
    </row>
    <row r="183" spans="6:11" s="95" customFormat="1" ht="15">
      <c r="F183" s="191"/>
      <c r="G183" s="191"/>
      <c r="H183" s="191"/>
      <c r="I183" s="191"/>
      <c r="J183" s="191"/>
      <c r="K183" s="191"/>
    </row>
    <row r="184" spans="6:11" s="95" customFormat="1" ht="15">
      <c r="F184" s="191"/>
      <c r="G184" s="191"/>
      <c r="H184" s="191"/>
      <c r="I184" s="191"/>
      <c r="J184" s="191"/>
      <c r="K184" s="191"/>
    </row>
    <row r="185" spans="6:11" s="95" customFormat="1" ht="15">
      <c r="F185" s="191"/>
      <c r="G185" s="191"/>
      <c r="H185" s="191"/>
      <c r="I185" s="191"/>
      <c r="J185" s="191"/>
      <c r="K185" s="191"/>
    </row>
    <row r="186" spans="6:11" s="95" customFormat="1" ht="15">
      <c r="F186" s="191"/>
      <c r="G186" s="191"/>
      <c r="H186" s="191"/>
      <c r="I186" s="191"/>
      <c r="J186" s="191"/>
      <c r="K186" s="191"/>
    </row>
    <row r="187" spans="6:11" s="95" customFormat="1" ht="15">
      <c r="F187" s="191"/>
      <c r="G187" s="191"/>
      <c r="H187" s="191"/>
      <c r="I187" s="191"/>
      <c r="J187" s="191"/>
      <c r="K187" s="191"/>
    </row>
    <row r="188" spans="6:11" s="95" customFormat="1" ht="15">
      <c r="F188" s="191"/>
      <c r="G188" s="191"/>
      <c r="H188" s="191"/>
      <c r="I188" s="191"/>
      <c r="J188" s="191"/>
      <c r="K188" s="191"/>
    </row>
    <row r="189" spans="6:11" s="95" customFormat="1" ht="15">
      <c r="F189" s="191"/>
      <c r="G189" s="191"/>
      <c r="H189" s="191"/>
      <c r="I189" s="191"/>
      <c r="J189" s="191"/>
      <c r="K189" s="191"/>
    </row>
    <row r="190" spans="6:11" s="95" customFormat="1" ht="15">
      <c r="F190" s="191"/>
      <c r="G190" s="191"/>
      <c r="H190" s="191"/>
      <c r="I190" s="191"/>
      <c r="J190" s="191"/>
      <c r="K190" s="191"/>
    </row>
    <row r="191" spans="6:11" s="95" customFormat="1" ht="15">
      <c r="F191" s="191"/>
      <c r="G191" s="191"/>
      <c r="H191" s="191"/>
      <c r="I191" s="191"/>
      <c r="J191" s="191"/>
      <c r="K191" s="191"/>
    </row>
    <row r="192" spans="6:11" s="95" customFormat="1" ht="15">
      <c r="F192" s="191"/>
      <c r="G192" s="191"/>
      <c r="H192" s="191"/>
      <c r="I192" s="191"/>
      <c r="J192" s="191"/>
      <c r="K192" s="191"/>
    </row>
    <row r="193" spans="6:11" s="95" customFormat="1" ht="15">
      <c r="F193" s="191"/>
      <c r="G193" s="191"/>
      <c r="H193" s="191"/>
      <c r="I193" s="191"/>
      <c r="J193" s="191"/>
      <c r="K193" s="191"/>
    </row>
    <row r="194" spans="6:11" s="95" customFormat="1" ht="15">
      <c r="F194" s="191"/>
      <c r="G194" s="191"/>
      <c r="H194" s="191"/>
      <c r="I194" s="191"/>
      <c r="J194" s="191"/>
      <c r="K194" s="191"/>
    </row>
    <row r="195" spans="6:11" s="95" customFormat="1" ht="15">
      <c r="F195" s="191"/>
      <c r="G195" s="191"/>
      <c r="H195" s="191"/>
      <c r="I195" s="191"/>
      <c r="J195" s="191"/>
      <c r="K195" s="191"/>
    </row>
    <row r="196" spans="6:11" s="95" customFormat="1" ht="15">
      <c r="F196" s="191"/>
      <c r="G196" s="191"/>
      <c r="H196" s="191"/>
      <c r="I196" s="191"/>
      <c r="J196" s="191"/>
      <c r="K196" s="191"/>
    </row>
    <row r="197" spans="6:11" s="95" customFormat="1" ht="15">
      <c r="F197" s="191"/>
      <c r="G197" s="191"/>
      <c r="H197" s="191"/>
      <c r="I197" s="191"/>
      <c r="J197" s="191"/>
      <c r="K197" s="191"/>
    </row>
    <row r="198" spans="6:11" s="95" customFormat="1" ht="15">
      <c r="F198" s="191"/>
      <c r="G198" s="191"/>
      <c r="H198" s="191"/>
      <c r="I198" s="191"/>
      <c r="J198" s="191"/>
      <c r="K198" s="191"/>
    </row>
    <row r="199" spans="6:11" s="95" customFormat="1" ht="15">
      <c r="F199" s="191"/>
      <c r="G199" s="191"/>
      <c r="H199" s="191"/>
      <c r="I199" s="191"/>
      <c r="J199" s="191"/>
      <c r="K199" s="191"/>
    </row>
    <row r="200" spans="6:11" s="95" customFormat="1" ht="15">
      <c r="F200" s="191"/>
      <c r="G200" s="191"/>
      <c r="H200" s="191"/>
      <c r="I200" s="191"/>
      <c r="J200" s="191"/>
      <c r="K200" s="191"/>
    </row>
    <row r="201" spans="6:11" s="95" customFormat="1" ht="15">
      <c r="F201" s="191"/>
      <c r="G201" s="191"/>
      <c r="H201" s="191"/>
      <c r="I201" s="191"/>
      <c r="J201" s="191"/>
      <c r="K201" s="191"/>
    </row>
    <row r="202" spans="6:11" s="95" customFormat="1" ht="15">
      <c r="F202" s="191"/>
      <c r="G202" s="191"/>
      <c r="H202" s="191"/>
      <c r="I202" s="191"/>
      <c r="J202" s="191"/>
      <c r="K202" s="191"/>
    </row>
    <row r="203" spans="6:11" s="95" customFormat="1" ht="15">
      <c r="F203" s="191"/>
      <c r="G203" s="191"/>
      <c r="H203" s="191"/>
      <c r="I203" s="191"/>
      <c r="J203" s="191"/>
      <c r="K203" s="191"/>
    </row>
    <row r="204" spans="6:11" s="95" customFormat="1" ht="15">
      <c r="F204" s="191"/>
      <c r="G204" s="191"/>
      <c r="H204" s="191"/>
      <c r="I204" s="191"/>
      <c r="J204" s="191"/>
      <c r="K204" s="191"/>
    </row>
    <row r="205" spans="6:11" s="95" customFormat="1" ht="15">
      <c r="F205" s="191"/>
      <c r="G205" s="191"/>
      <c r="H205" s="191"/>
      <c r="I205" s="191"/>
      <c r="J205" s="191"/>
      <c r="K205" s="191"/>
    </row>
    <row r="206" spans="6:11" s="95" customFormat="1" ht="15">
      <c r="F206" s="191"/>
      <c r="G206" s="191"/>
      <c r="H206" s="191"/>
      <c r="I206" s="191"/>
      <c r="J206" s="191"/>
      <c r="K206" s="191"/>
    </row>
    <row r="207" spans="6:11" s="95" customFormat="1" ht="15">
      <c r="F207" s="191"/>
      <c r="G207" s="191"/>
      <c r="H207" s="191"/>
      <c r="I207" s="191"/>
      <c r="J207" s="191"/>
      <c r="K207" s="191"/>
    </row>
    <row r="208" spans="6:11" s="95" customFormat="1" ht="15">
      <c r="F208" s="191"/>
      <c r="G208" s="191"/>
      <c r="H208" s="191"/>
      <c r="I208" s="191"/>
      <c r="J208" s="191"/>
      <c r="K208" s="191"/>
    </row>
    <row r="209" spans="6:11" s="95" customFormat="1" ht="15">
      <c r="F209" s="191"/>
      <c r="G209" s="191"/>
      <c r="H209" s="191"/>
      <c r="I209" s="191"/>
      <c r="J209" s="191"/>
      <c r="K209" s="191"/>
    </row>
    <row r="210" spans="6:11" s="95" customFormat="1" ht="15">
      <c r="F210" s="191"/>
      <c r="G210" s="191"/>
      <c r="H210" s="191"/>
      <c r="I210" s="191"/>
      <c r="J210" s="191"/>
      <c r="K210" s="191"/>
    </row>
    <row r="211" spans="6:11" s="95" customFormat="1" ht="15">
      <c r="F211" s="191"/>
      <c r="G211" s="191"/>
      <c r="H211" s="191"/>
      <c r="I211" s="191"/>
      <c r="J211" s="191"/>
      <c r="K211" s="191"/>
    </row>
    <row r="212" spans="6:11" s="95" customFormat="1" ht="15">
      <c r="F212" s="191"/>
      <c r="G212" s="191"/>
      <c r="H212" s="191"/>
      <c r="I212" s="191"/>
      <c r="J212" s="191"/>
      <c r="K212" s="191"/>
    </row>
    <row r="213" spans="6:11" s="95" customFormat="1" ht="15">
      <c r="F213" s="191"/>
      <c r="G213" s="191"/>
      <c r="H213" s="191"/>
      <c r="I213" s="191"/>
      <c r="J213" s="191"/>
      <c r="K213" s="191"/>
    </row>
    <row r="214" spans="6:11" s="95" customFormat="1" ht="15">
      <c r="F214" s="191"/>
      <c r="G214" s="191"/>
      <c r="H214" s="191"/>
      <c r="I214" s="191"/>
      <c r="J214" s="191"/>
      <c r="K214" s="191"/>
    </row>
    <row r="215" spans="6:11" s="95" customFormat="1" ht="15">
      <c r="F215" s="191"/>
      <c r="G215" s="191"/>
      <c r="H215" s="191"/>
      <c r="I215" s="191"/>
      <c r="J215" s="191"/>
      <c r="K215" s="191"/>
    </row>
    <row r="216" spans="6:11" s="95" customFormat="1" ht="15">
      <c r="F216" s="191"/>
      <c r="G216" s="191"/>
      <c r="H216" s="191"/>
      <c r="I216" s="191"/>
      <c r="J216" s="191"/>
      <c r="K216" s="191"/>
    </row>
    <row r="217" spans="6:11" s="95" customFormat="1" ht="15">
      <c r="F217" s="191"/>
      <c r="G217" s="191"/>
      <c r="H217" s="191"/>
      <c r="I217" s="191"/>
      <c r="J217" s="191"/>
      <c r="K217" s="191"/>
    </row>
    <row r="218" spans="6:11" s="95" customFormat="1" ht="15">
      <c r="F218" s="191"/>
      <c r="G218" s="191"/>
      <c r="H218" s="191"/>
      <c r="I218" s="191"/>
      <c r="J218" s="191"/>
      <c r="K218" s="191"/>
    </row>
    <row r="219" spans="6:11" s="95" customFormat="1" ht="15">
      <c r="F219" s="191"/>
      <c r="G219" s="191"/>
      <c r="H219" s="191"/>
      <c r="I219" s="191"/>
      <c r="J219" s="191"/>
      <c r="K219" s="191"/>
    </row>
    <row r="220" spans="6:11" s="95" customFormat="1" ht="15">
      <c r="F220" s="191"/>
      <c r="G220" s="191"/>
      <c r="H220" s="191"/>
      <c r="I220" s="191"/>
      <c r="J220" s="191"/>
      <c r="K220" s="191"/>
    </row>
    <row r="221" spans="6:11" s="95" customFormat="1" ht="15">
      <c r="F221" s="191"/>
      <c r="G221" s="191"/>
      <c r="H221" s="191"/>
      <c r="I221" s="191"/>
      <c r="J221" s="191"/>
      <c r="K221" s="191"/>
    </row>
    <row r="222" spans="6:11" s="95" customFormat="1" ht="15">
      <c r="F222" s="191"/>
      <c r="G222" s="191"/>
      <c r="H222" s="191"/>
      <c r="I222" s="191"/>
      <c r="J222" s="191"/>
      <c r="K222" s="191"/>
    </row>
    <row r="223" spans="6:11" s="95" customFormat="1" ht="15">
      <c r="F223" s="191"/>
      <c r="G223" s="191"/>
      <c r="H223" s="191"/>
      <c r="I223" s="191"/>
      <c r="J223" s="191"/>
      <c r="K223" s="191"/>
    </row>
    <row r="224" spans="6:11" s="10" customFormat="1" ht="15">
      <c r="F224" s="176"/>
      <c r="G224" s="176"/>
      <c r="H224" s="176"/>
      <c r="I224" s="176"/>
      <c r="J224" s="176"/>
      <c r="K224" s="176"/>
    </row>
    <row r="225" spans="6:11" s="10" customFormat="1" ht="15">
      <c r="F225" s="176"/>
      <c r="G225" s="176"/>
      <c r="H225" s="176"/>
      <c r="I225" s="176"/>
      <c r="J225" s="176"/>
      <c r="K225" s="176"/>
    </row>
    <row r="226" spans="6:11" s="10" customFormat="1" ht="15">
      <c r="F226" s="176"/>
      <c r="G226" s="176"/>
      <c r="H226" s="176"/>
      <c r="I226" s="176"/>
      <c r="J226" s="176"/>
      <c r="K226" s="176"/>
    </row>
    <row r="227" spans="6:11" s="10" customFormat="1" ht="15">
      <c r="F227" s="176"/>
      <c r="G227" s="176"/>
      <c r="H227" s="176"/>
      <c r="I227" s="176"/>
      <c r="J227" s="176"/>
      <c r="K227" s="176"/>
    </row>
    <row r="228" spans="6:11" s="10" customFormat="1" ht="15">
      <c r="F228" s="176"/>
      <c r="G228" s="176"/>
      <c r="H228" s="176"/>
      <c r="I228" s="176"/>
      <c r="J228" s="176"/>
      <c r="K228" s="176"/>
    </row>
    <row r="229" spans="6:11" s="10" customFormat="1" ht="15">
      <c r="F229" s="176"/>
      <c r="G229" s="176"/>
      <c r="H229" s="176"/>
      <c r="I229" s="176"/>
      <c r="J229" s="176"/>
      <c r="K229" s="176"/>
    </row>
    <row r="230" spans="6:11" s="10" customFormat="1" ht="15">
      <c r="F230" s="176"/>
      <c r="G230" s="176"/>
      <c r="H230" s="176"/>
      <c r="I230" s="176"/>
      <c r="J230" s="176"/>
      <c r="K230" s="176"/>
    </row>
    <row r="231" spans="6:11" s="10" customFormat="1" ht="15">
      <c r="F231" s="176"/>
      <c r="G231" s="176"/>
      <c r="H231" s="176"/>
      <c r="I231" s="176"/>
      <c r="J231" s="176"/>
      <c r="K231" s="176"/>
    </row>
    <row r="232" spans="6:11" s="10" customFormat="1" ht="15">
      <c r="F232" s="176"/>
      <c r="G232" s="176"/>
      <c r="H232" s="176"/>
      <c r="I232" s="176"/>
      <c r="J232" s="176"/>
      <c r="K232" s="176"/>
    </row>
    <row r="233" spans="6:11" s="10" customFormat="1" ht="15">
      <c r="F233" s="176"/>
      <c r="G233" s="176"/>
      <c r="H233" s="176"/>
      <c r="I233" s="176"/>
      <c r="J233" s="176"/>
      <c r="K233" s="176"/>
    </row>
    <row r="234" spans="6:11" s="10" customFormat="1" ht="15">
      <c r="F234" s="176"/>
      <c r="G234" s="176"/>
      <c r="H234" s="176"/>
      <c r="I234" s="176"/>
      <c r="J234" s="176"/>
      <c r="K234" s="176"/>
    </row>
    <row r="235" spans="6:11" s="10" customFormat="1" ht="15">
      <c r="F235" s="176"/>
      <c r="G235" s="176"/>
      <c r="H235" s="176"/>
      <c r="I235" s="176"/>
      <c r="J235" s="176"/>
      <c r="K235" s="176"/>
    </row>
    <row r="236" spans="6:11" s="10" customFormat="1" ht="15">
      <c r="F236" s="176"/>
      <c r="G236" s="176"/>
      <c r="H236" s="176"/>
      <c r="I236" s="176"/>
      <c r="J236" s="176"/>
      <c r="K236" s="176"/>
    </row>
    <row r="237" spans="6:11" s="10" customFormat="1" ht="15">
      <c r="F237" s="176"/>
      <c r="G237" s="176"/>
      <c r="H237" s="176"/>
      <c r="I237" s="176"/>
      <c r="J237" s="176"/>
      <c r="K237" s="176"/>
    </row>
    <row r="238" spans="6:11" s="10" customFormat="1" ht="15">
      <c r="F238" s="176"/>
      <c r="G238" s="176"/>
      <c r="H238" s="176"/>
      <c r="I238" s="176"/>
      <c r="J238" s="176"/>
      <c r="K238" s="176"/>
    </row>
    <row r="239" spans="6:11" s="10" customFormat="1" ht="15">
      <c r="F239" s="176"/>
      <c r="G239" s="176"/>
      <c r="H239" s="176"/>
      <c r="I239" s="176"/>
      <c r="J239" s="176"/>
      <c r="K239" s="176"/>
    </row>
    <row r="240" spans="6:11" s="10" customFormat="1" ht="15">
      <c r="F240" s="176"/>
      <c r="G240" s="176"/>
      <c r="H240" s="176"/>
      <c r="I240" s="176"/>
      <c r="J240" s="176"/>
      <c r="K240" s="176"/>
    </row>
    <row r="241" spans="6:11" s="10" customFormat="1" ht="15">
      <c r="F241" s="176"/>
      <c r="G241" s="176"/>
      <c r="H241" s="176"/>
      <c r="I241" s="176"/>
      <c r="J241" s="176"/>
      <c r="K241" s="176"/>
    </row>
    <row r="242" spans="6:11" s="10" customFormat="1" ht="15">
      <c r="F242" s="176"/>
      <c r="G242" s="176"/>
      <c r="H242" s="176"/>
      <c r="I242" s="176"/>
      <c r="J242" s="176"/>
      <c r="K242" s="176"/>
    </row>
    <row r="243" spans="6:11" s="10" customFormat="1" ht="15">
      <c r="F243" s="176"/>
      <c r="G243" s="176"/>
      <c r="H243" s="176"/>
      <c r="I243" s="176"/>
      <c r="J243" s="176"/>
      <c r="K243" s="176"/>
    </row>
    <row r="244" spans="6:11" s="10" customFormat="1" ht="15">
      <c r="F244" s="176"/>
      <c r="G244" s="176"/>
      <c r="H244" s="176"/>
      <c r="I244" s="176"/>
      <c r="J244" s="176"/>
      <c r="K244" s="176"/>
    </row>
    <row r="245" spans="6:11" s="10" customFormat="1" ht="15">
      <c r="F245" s="176"/>
      <c r="G245" s="176"/>
      <c r="H245" s="176"/>
      <c r="I245" s="176"/>
      <c r="J245" s="176"/>
      <c r="K245" s="176"/>
    </row>
    <row r="246" spans="6:11" s="10" customFormat="1" ht="15">
      <c r="F246" s="176"/>
      <c r="G246" s="176"/>
      <c r="H246" s="176"/>
      <c r="I246" s="176"/>
      <c r="J246" s="176"/>
      <c r="K246" s="176"/>
    </row>
    <row r="247" spans="6:11" s="10" customFormat="1" ht="15">
      <c r="F247" s="176"/>
      <c r="G247" s="176"/>
      <c r="H247" s="176"/>
      <c r="I247" s="176"/>
      <c r="J247" s="176"/>
      <c r="K247" s="176"/>
    </row>
    <row r="248" spans="6:11" s="10" customFormat="1" ht="15">
      <c r="F248" s="176"/>
      <c r="G248" s="176"/>
      <c r="H248" s="176"/>
      <c r="I248" s="176"/>
      <c r="J248" s="176"/>
      <c r="K248" s="176"/>
    </row>
    <row r="249" spans="6:11" s="10" customFormat="1" ht="15">
      <c r="F249" s="176"/>
      <c r="G249" s="176"/>
      <c r="H249" s="176"/>
      <c r="I249" s="176"/>
      <c r="J249" s="176"/>
      <c r="K249" s="176"/>
    </row>
    <row r="250" spans="6:11" s="10" customFormat="1" ht="15">
      <c r="F250" s="176"/>
      <c r="G250" s="176"/>
      <c r="H250" s="176"/>
      <c r="I250" s="176"/>
      <c r="J250" s="176"/>
      <c r="K250" s="176"/>
    </row>
    <row r="251" spans="6:11" s="10" customFormat="1" ht="15">
      <c r="F251" s="176"/>
      <c r="G251" s="176"/>
      <c r="H251" s="176"/>
      <c r="I251" s="176"/>
      <c r="J251" s="176"/>
      <c r="K251" s="176"/>
    </row>
    <row r="252" spans="6:11" s="10" customFormat="1" ht="15">
      <c r="F252" s="176"/>
      <c r="G252" s="176"/>
      <c r="H252" s="176"/>
      <c r="I252" s="176"/>
      <c r="J252" s="176"/>
      <c r="K252" s="176"/>
    </row>
    <row r="253" spans="6:11" s="10" customFormat="1" ht="15">
      <c r="F253" s="176"/>
      <c r="G253" s="176"/>
      <c r="H253" s="176"/>
      <c r="I253" s="176"/>
      <c r="J253" s="176"/>
      <c r="K253" s="176"/>
    </row>
    <row r="254" spans="6:11" s="10" customFormat="1" ht="15">
      <c r="F254" s="176"/>
      <c r="G254" s="176"/>
      <c r="H254" s="176"/>
      <c r="I254" s="176"/>
      <c r="J254" s="176"/>
      <c r="K254" s="176"/>
    </row>
    <row r="255" spans="6:11" s="10" customFormat="1" ht="15">
      <c r="F255" s="176"/>
      <c r="G255" s="176"/>
      <c r="H255" s="176"/>
      <c r="I255" s="176"/>
      <c r="J255" s="176"/>
      <c r="K255" s="176"/>
    </row>
    <row r="256" spans="6:11" s="10" customFormat="1" ht="15">
      <c r="F256" s="176"/>
      <c r="G256" s="176"/>
      <c r="H256" s="176"/>
      <c r="I256" s="176"/>
      <c r="J256" s="176"/>
      <c r="K256" s="176"/>
    </row>
    <row r="257" spans="6:11" s="10" customFormat="1" ht="15">
      <c r="F257" s="176"/>
      <c r="G257" s="176"/>
      <c r="H257" s="176"/>
      <c r="I257" s="176"/>
      <c r="J257" s="176"/>
      <c r="K257" s="176"/>
    </row>
    <row r="258" spans="6:11" s="10" customFormat="1" ht="15">
      <c r="F258" s="176"/>
      <c r="G258" s="176"/>
      <c r="H258" s="176"/>
      <c r="I258" s="176"/>
      <c r="J258" s="176"/>
      <c r="K258" s="176"/>
    </row>
    <row r="259" spans="6:11" s="10" customFormat="1" ht="15">
      <c r="F259" s="176"/>
      <c r="G259" s="176"/>
      <c r="H259" s="176"/>
      <c r="I259" s="176"/>
      <c r="J259" s="176"/>
      <c r="K259" s="176"/>
    </row>
    <row r="260" spans="6:11" s="10" customFormat="1" ht="15">
      <c r="F260" s="176"/>
      <c r="G260" s="176"/>
      <c r="H260" s="176"/>
      <c r="I260" s="176"/>
      <c r="J260" s="176"/>
      <c r="K260" s="176"/>
    </row>
    <row r="261" spans="6:11" s="10" customFormat="1" ht="15">
      <c r="F261" s="176"/>
      <c r="G261" s="176"/>
      <c r="H261" s="176"/>
      <c r="I261" s="176"/>
      <c r="J261" s="176"/>
      <c r="K261" s="176"/>
    </row>
    <row r="262" spans="6:11" s="10" customFormat="1" ht="15">
      <c r="F262" s="176"/>
      <c r="G262" s="176"/>
      <c r="H262" s="176"/>
      <c r="I262" s="176"/>
      <c r="J262" s="176"/>
      <c r="K262" s="176"/>
    </row>
    <row r="263" spans="6:11" s="10" customFormat="1" ht="15">
      <c r="F263" s="176"/>
      <c r="G263" s="176"/>
      <c r="H263" s="176"/>
      <c r="I263" s="176"/>
      <c r="J263" s="176"/>
      <c r="K263" s="176"/>
    </row>
    <row r="264" spans="6:11" s="10" customFormat="1" ht="15">
      <c r="F264" s="176"/>
      <c r="G264" s="176"/>
      <c r="H264" s="176"/>
      <c r="I264" s="176"/>
      <c r="J264" s="176"/>
      <c r="K264" s="176"/>
    </row>
    <row r="265" spans="6:11" s="10" customFormat="1" ht="15">
      <c r="F265" s="176"/>
      <c r="G265" s="176"/>
      <c r="H265" s="176"/>
      <c r="I265" s="176"/>
      <c r="J265" s="176"/>
      <c r="K265" s="176"/>
    </row>
    <row r="266" spans="6:11" s="10" customFormat="1" ht="15">
      <c r="F266" s="176"/>
      <c r="G266" s="176"/>
      <c r="H266" s="176"/>
      <c r="I266" s="176"/>
      <c r="J266" s="176"/>
      <c r="K266" s="176"/>
    </row>
    <row r="267" spans="6:11" s="10" customFormat="1" ht="15">
      <c r="F267" s="176"/>
      <c r="G267" s="176"/>
      <c r="H267" s="176"/>
      <c r="I267" s="176"/>
      <c r="J267" s="176"/>
      <c r="K267" s="176"/>
    </row>
    <row r="268" spans="6:11" s="10" customFormat="1" ht="15">
      <c r="F268" s="176"/>
      <c r="G268" s="176"/>
      <c r="H268" s="176"/>
      <c r="I268" s="176"/>
      <c r="J268" s="176"/>
      <c r="K268" s="176"/>
    </row>
    <row r="269" spans="6:11" s="10" customFormat="1" ht="15">
      <c r="F269" s="176"/>
      <c r="G269" s="176"/>
      <c r="H269" s="176"/>
      <c r="I269" s="176"/>
      <c r="J269" s="176"/>
      <c r="K269" s="176"/>
    </row>
    <row r="270" spans="6:11" s="10" customFormat="1" ht="15">
      <c r="F270" s="176"/>
      <c r="G270" s="176"/>
      <c r="H270" s="176"/>
      <c r="I270" s="176"/>
      <c r="J270" s="176"/>
      <c r="K270" s="176"/>
    </row>
    <row r="271" spans="6:11" s="10" customFormat="1" ht="15">
      <c r="F271" s="176"/>
      <c r="G271" s="176"/>
      <c r="H271" s="176"/>
      <c r="I271" s="176"/>
      <c r="J271" s="176"/>
      <c r="K271" s="176"/>
    </row>
    <row r="272" spans="6:11" s="10" customFormat="1" ht="15">
      <c r="F272" s="176"/>
      <c r="G272" s="176"/>
      <c r="H272" s="176"/>
      <c r="I272" s="176"/>
      <c r="J272" s="176"/>
      <c r="K272" s="176"/>
    </row>
    <row r="273" spans="6:11" s="10" customFormat="1" ht="15">
      <c r="F273" s="176"/>
      <c r="G273" s="176"/>
      <c r="H273" s="176"/>
      <c r="I273" s="176"/>
      <c r="J273" s="176"/>
      <c r="K273" s="176"/>
    </row>
    <row r="274" spans="6:11" s="10" customFormat="1" ht="15">
      <c r="F274" s="176"/>
      <c r="G274" s="176"/>
      <c r="H274" s="176"/>
      <c r="I274" s="176"/>
      <c r="J274" s="176"/>
      <c r="K274" s="176"/>
    </row>
    <row r="275" spans="6:11" s="10" customFormat="1" ht="15">
      <c r="F275" s="176"/>
      <c r="G275" s="176"/>
      <c r="H275" s="176"/>
      <c r="I275" s="176"/>
      <c r="J275" s="176"/>
      <c r="K275" s="176"/>
    </row>
    <row r="276" spans="6:11" s="10" customFormat="1" ht="15">
      <c r="F276" s="176"/>
      <c r="G276" s="176"/>
      <c r="H276" s="176"/>
      <c r="I276" s="176"/>
      <c r="J276" s="176"/>
      <c r="K276" s="176"/>
    </row>
    <row r="277" spans="6:11" s="10" customFormat="1" ht="15">
      <c r="F277" s="176"/>
      <c r="G277" s="176"/>
      <c r="H277" s="176"/>
      <c r="I277" s="176"/>
      <c r="J277" s="176"/>
      <c r="K277" s="176"/>
    </row>
    <row r="278" spans="6:11" s="10" customFormat="1" ht="15">
      <c r="F278" s="176"/>
      <c r="G278" s="176"/>
      <c r="H278" s="176"/>
      <c r="I278" s="176"/>
      <c r="J278" s="176"/>
      <c r="K278" s="176"/>
    </row>
    <row r="279" spans="6:11" s="10" customFormat="1" ht="15">
      <c r="F279" s="176"/>
      <c r="G279" s="176"/>
      <c r="H279" s="176"/>
      <c r="I279" s="176"/>
      <c r="J279" s="176"/>
      <c r="K279" s="176"/>
    </row>
    <row r="280" spans="6:11" s="10" customFormat="1" ht="15">
      <c r="F280" s="176"/>
      <c r="G280" s="176"/>
      <c r="H280" s="176"/>
      <c r="I280" s="176"/>
      <c r="J280" s="176"/>
      <c r="K280" s="176"/>
    </row>
    <row r="281" spans="6:11" s="10" customFormat="1" ht="15">
      <c r="F281" s="176"/>
      <c r="G281" s="176"/>
      <c r="H281" s="176"/>
      <c r="I281" s="176"/>
      <c r="J281" s="176"/>
      <c r="K281" s="176"/>
    </row>
    <row r="282" spans="6:11" s="10" customFormat="1" ht="15">
      <c r="F282" s="176"/>
      <c r="G282" s="176"/>
      <c r="H282" s="176"/>
      <c r="I282" s="176"/>
      <c r="J282" s="176"/>
      <c r="K282" s="176"/>
    </row>
    <row r="283" spans="6:11" s="10" customFormat="1" ht="15">
      <c r="F283" s="176"/>
      <c r="G283" s="176"/>
      <c r="H283" s="176"/>
      <c r="I283" s="176"/>
      <c r="J283" s="176"/>
      <c r="K283" s="176"/>
    </row>
    <row r="284" spans="6:11" s="10" customFormat="1" ht="15">
      <c r="F284" s="176"/>
      <c r="G284" s="176"/>
      <c r="H284" s="176"/>
      <c r="I284" s="176"/>
      <c r="J284" s="176"/>
      <c r="K284" s="176"/>
    </row>
    <row r="285" spans="6:11" s="10" customFormat="1" ht="15">
      <c r="F285" s="176"/>
      <c r="G285" s="176"/>
      <c r="H285" s="176"/>
      <c r="I285" s="176"/>
      <c r="J285" s="176"/>
      <c r="K285" s="176"/>
    </row>
    <row r="286" spans="6:11" s="10" customFormat="1" ht="15">
      <c r="F286" s="176"/>
      <c r="G286" s="176"/>
      <c r="H286" s="176"/>
      <c r="I286" s="176"/>
      <c r="J286" s="176"/>
      <c r="K286" s="176"/>
    </row>
    <row r="287" spans="6:11" s="10" customFormat="1" ht="15">
      <c r="F287" s="176"/>
      <c r="G287" s="176"/>
      <c r="H287" s="176"/>
      <c r="I287" s="176"/>
      <c r="J287" s="176"/>
      <c r="K287" s="176"/>
    </row>
    <row r="288" spans="6:11" s="10" customFormat="1" ht="15">
      <c r="F288" s="176"/>
      <c r="G288" s="176"/>
      <c r="H288" s="176"/>
      <c r="I288" s="176"/>
      <c r="J288" s="176"/>
      <c r="K288" s="176"/>
    </row>
    <row r="289" spans="6:11" s="10" customFormat="1" ht="15">
      <c r="F289" s="176"/>
      <c r="G289" s="176"/>
      <c r="H289" s="176"/>
      <c r="I289" s="176"/>
      <c r="J289" s="176"/>
      <c r="K289" s="176"/>
    </row>
    <row r="290" spans="6:11" s="10" customFormat="1" ht="15">
      <c r="F290" s="176"/>
      <c r="G290" s="176"/>
      <c r="H290" s="176"/>
      <c r="I290" s="176"/>
      <c r="J290" s="176"/>
      <c r="K290" s="176"/>
    </row>
    <row r="291" spans="6:11" s="10" customFormat="1" ht="15">
      <c r="F291" s="176"/>
      <c r="G291" s="176"/>
      <c r="H291" s="176"/>
      <c r="I291" s="176"/>
      <c r="J291" s="176"/>
      <c r="K291" s="176"/>
    </row>
    <row r="292" spans="6:11" s="10" customFormat="1" ht="15">
      <c r="F292" s="176"/>
      <c r="G292" s="176"/>
      <c r="H292" s="176"/>
      <c r="I292" s="176"/>
      <c r="J292" s="176"/>
      <c r="K292" s="176"/>
    </row>
    <row r="293" spans="6:11" s="10" customFormat="1" ht="15">
      <c r="F293" s="176"/>
      <c r="G293" s="176"/>
      <c r="H293" s="176"/>
      <c r="I293" s="176"/>
      <c r="J293" s="176"/>
      <c r="K293" s="176"/>
    </row>
    <row r="294" spans="6:11" s="10" customFormat="1" ht="15">
      <c r="F294" s="176"/>
      <c r="G294" s="176"/>
      <c r="H294" s="176"/>
      <c r="I294" s="176"/>
      <c r="J294" s="176"/>
      <c r="K294" s="176"/>
    </row>
    <row r="295" spans="6:11" s="10" customFormat="1" ht="15">
      <c r="F295" s="176"/>
      <c r="G295" s="176"/>
      <c r="H295" s="176"/>
      <c r="I295" s="176"/>
      <c r="J295" s="176"/>
      <c r="K295" s="176"/>
    </row>
    <row r="296" spans="6:11" s="10" customFormat="1" ht="15">
      <c r="F296" s="176"/>
      <c r="G296" s="176"/>
      <c r="H296" s="176"/>
      <c r="I296" s="176"/>
      <c r="J296" s="176"/>
      <c r="K296" s="176"/>
    </row>
    <row r="297" spans="6:11" s="10" customFormat="1" ht="15">
      <c r="F297" s="176"/>
      <c r="G297" s="176"/>
      <c r="H297" s="176"/>
      <c r="I297" s="176"/>
      <c r="J297" s="176"/>
      <c r="K297" s="176"/>
    </row>
    <row r="298" spans="6:11" s="10" customFormat="1" ht="15">
      <c r="F298" s="176"/>
      <c r="G298" s="176"/>
      <c r="H298" s="176"/>
      <c r="I298" s="176"/>
      <c r="J298" s="176"/>
      <c r="K298" s="176"/>
    </row>
    <row r="299" spans="6:11" s="10" customFormat="1" ht="15">
      <c r="F299" s="176"/>
      <c r="G299" s="176"/>
      <c r="H299" s="176"/>
      <c r="I299" s="176"/>
      <c r="J299" s="176"/>
      <c r="K299" s="176"/>
    </row>
    <row r="300" spans="6:11" s="10" customFormat="1" ht="15">
      <c r="F300" s="176"/>
      <c r="G300" s="176"/>
      <c r="H300" s="176"/>
      <c r="I300" s="176"/>
      <c r="J300" s="176"/>
      <c r="K300" s="176"/>
    </row>
    <row r="301" spans="6:11" s="10" customFormat="1" ht="15">
      <c r="F301" s="176"/>
      <c r="G301" s="176"/>
      <c r="H301" s="176"/>
      <c r="I301" s="176"/>
      <c r="J301" s="176"/>
      <c r="K301" s="176"/>
    </row>
    <row r="302" spans="6:11" s="10" customFormat="1" ht="15">
      <c r="F302" s="176"/>
      <c r="G302" s="176"/>
      <c r="H302" s="176"/>
      <c r="I302" s="176"/>
      <c r="J302" s="176"/>
      <c r="K302" s="176"/>
    </row>
    <row r="303" spans="6:11" s="10" customFormat="1" ht="15">
      <c r="F303" s="176"/>
      <c r="G303" s="176"/>
      <c r="H303" s="176"/>
      <c r="I303" s="176"/>
      <c r="J303" s="176"/>
      <c r="K303" s="176"/>
    </row>
    <row r="304" spans="6:11" s="10" customFormat="1" ht="15">
      <c r="F304" s="176"/>
      <c r="G304" s="176"/>
      <c r="H304" s="176"/>
      <c r="I304" s="176"/>
      <c r="J304" s="176"/>
      <c r="K304" s="176"/>
    </row>
    <row r="305" spans="6:11" s="10" customFormat="1" ht="15">
      <c r="F305" s="176"/>
      <c r="G305" s="176"/>
      <c r="H305" s="176"/>
      <c r="I305" s="176"/>
      <c r="J305" s="176"/>
      <c r="K305" s="176"/>
    </row>
    <row r="306" spans="6:11" s="10" customFormat="1" ht="15">
      <c r="F306" s="176"/>
      <c r="G306" s="176"/>
      <c r="H306" s="176"/>
      <c r="I306" s="176"/>
      <c r="J306" s="176"/>
      <c r="K306" s="176"/>
    </row>
    <row r="307" spans="6:11" s="10" customFormat="1" ht="15">
      <c r="F307" s="176"/>
      <c r="G307" s="176"/>
      <c r="H307" s="176"/>
      <c r="I307" s="176"/>
      <c r="J307" s="176"/>
      <c r="K307" s="176"/>
    </row>
    <row r="308" spans="6:11" s="10" customFormat="1" ht="15">
      <c r="F308" s="176"/>
      <c r="G308" s="176"/>
      <c r="H308" s="176"/>
      <c r="I308" s="176"/>
      <c r="J308" s="176"/>
      <c r="K308" s="176"/>
    </row>
    <row r="309" spans="6:11" s="10" customFormat="1" ht="15">
      <c r="F309" s="176"/>
      <c r="G309" s="176"/>
      <c r="H309" s="176"/>
      <c r="I309" s="176"/>
      <c r="J309" s="176"/>
      <c r="K309" s="176"/>
    </row>
    <row r="310" spans="6:11" s="10" customFormat="1" ht="15">
      <c r="F310" s="176"/>
      <c r="G310" s="176"/>
      <c r="H310" s="176"/>
      <c r="I310" s="176"/>
      <c r="J310" s="176"/>
      <c r="K310" s="176"/>
    </row>
    <row r="311" spans="6:11" s="10" customFormat="1" ht="15">
      <c r="F311" s="176"/>
      <c r="G311" s="176"/>
      <c r="H311" s="176"/>
      <c r="I311" s="176"/>
      <c r="J311" s="176"/>
      <c r="K311" s="176"/>
    </row>
    <row r="312" spans="6:11" s="10" customFormat="1" ht="15">
      <c r="F312" s="176"/>
      <c r="G312" s="176"/>
      <c r="H312" s="176"/>
      <c r="I312" s="176"/>
      <c r="J312" s="176"/>
      <c r="K312" s="176"/>
    </row>
    <row r="313" spans="6:11" s="10" customFormat="1" ht="15">
      <c r="F313" s="176"/>
      <c r="G313" s="176"/>
      <c r="H313" s="176"/>
      <c r="I313" s="176"/>
      <c r="J313" s="176"/>
      <c r="K313" s="176"/>
    </row>
    <row r="314" spans="6:11" s="10" customFormat="1" ht="15">
      <c r="F314" s="176"/>
      <c r="G314" s="176"/>
      <c r="H314" s="176"/>
      <c r="I314" s="176"/>
      <c r="J314" s="176"/>
      <c r="K314" s="176"/>
    </row>
    <row r="315" spans="6:11" s="10" customFormat="1" ht="15">
      <c r="F315" s="176"/>
      <c r="G315" s="176"/>
      <c r="H315" s="176"/>
      <c r="I315" s="176"/>
      <c r="J315" s="176"/>
      <c r="K315" s="176"/>
    </row>
    <row r="316" spans="6:11" s="10" customFormat="1" ht="15">
      <c r="F316" s="176"/>
      <c r="G316" s="176"/>
      <c r="H316" s="176"/>
      <c r="I316" s="176"/>
      <c r="J316" s="176"/>
      <c r="K316" s="176"/>
    </row>
    <row r="317" spans="6:11" s="10" customFormat="1" ht="15">
      <c r="F317" s="176"/>
      <c r="G317" s="176"/>
      <c r="H317" s="176"/>
      <c r="I317" s="176"/>
      <c r="J317" s="176"/>
      <c r="K317" s="176"/>
    </row>
    <row r="318" spans="6:11" s="10" customFormat="1" ht="15">
      <c r="F318" s="176"/>
      <c r="G318" s="176"/>
      <c r="H318" s="176"/>
      <c r="I318" s="176"/>
      <c r="J318" s="176"/>
      <c r="K318" s="176"/>
    </row>
    <row r="319" spans="6:11" s="10" customFormat="1" ht="15">
      <c r="F319" s="176"/>
      <c r="G319" s="176"/>
      <c r="H319" s="176"/>
      <c r="I319" s="176"/>
      <c r="J319" s="176"/>
      <c r="K319" s="176"/>
    </row>
    <row r="320" spans="6:11" s="10" customFormat="1" ht="15">
      <c r="F320" s="176"/>
      <c r="G320" s="176"/>
      <c r="H320" s="176"/>
      <c r="I320" s="176"/>
      <c r="J320" s="176"/>
      <c r="K320" s="176"/>
    </row>
    <row r="321" spans="6:11" s="10" customFormat="1" ht="15">
      <c r="F321" s="176"/>
      <c r="G321" s="176"/>
      <c r="H321" s="176"/>
      <c r="I321" s="176"/>
      <c r="J321" s="176"/>
      <c r="K321" s="176"/>
    </row>
    <row r="322" spans="6:11" s="10" customFormat="1" ht="15">
      <c r="F322" s="176"/>
      <c r="G322" s="176"/>
      <c r="H322" s="176"/>
      <c r="I322" s="176"/>
      <c r="J322" s="176"/>
      <c r="K322" s="176"/>
    </row>
    <row r="323" spans="6:11" s="10" customFormat="1" ht="15">
      <c r="F323" s="176"/>
      <c r="G323" s="176"/>
      <c r="H323" s="176"/>
      <c r="I323" s="176"/>
      <c r="J323" s="176"/>
      <c r="K323" s="176"/>
    </row>
    <row r="324" spans="6:11" s="10" customFormat="1" ht="15">
      <c r="F324" s="176"/>
      <c r="G324" s="176"/>
      <c r="H324" s="176"/>
      <c r="I324" s="176"/>
      <c r="J324" s="176"/>
      <c r="K324" s="176"/>
    </row>
    <row r="325" spans="6:11" s="10" customFormat="1" ht="15">
      <c r="F325" s="176"/>
      <c r="G325" s="176"/>
      <c r="H325" s="176"/>
      <c r="I325" s="176"/>
      <c r="J325" s="176"/>
      <c r="K325" s="176"/>
    </row>
    <row r="326" spans="6:11" s="10" customFormat="1" ht="15">
      <c r="F326" s="176"/>
      <c r="G326" s="176"/>
      <c r="H326" s="176"/>
      <c r="I326" s="176"/>
      <c r="J326" s="176"/>
      <c r="K326" s="176"/>
    </row>
    <row r="327" spans="6:11" s="10" customFormat="1" ht="15">
      <c r="F327" s="176"/>
      <c r="G327" s="176"/>
      <c r="H327" s="176"/>
      <c r="I327" s="176"/>
      <c r="J327" s="176"/>
      <c r="K327" s="176"/>
    </row>
    <row r="328" spans="6:11" s="10" customFormat="1" ht="15">
      <c r="F328" s="176"/>
      <c r="G328" s="176"/>
      <c r="H328" s="176"/>
      <c r="I328" s="176"/>
      <c r="J328" s="176"/>
      <c r="K328" s="176"/>
    </row>
    <row r="329" spans="6:11" s="10" customFormat="1" ht="15">
      <c r="F329" s="176"/>
      <c r="G329" s="176"/>
      <c r="H329" s="176"/>
      <c r="I329" s="176"/>
      <c r="J329" s="176"/>
      <c r="K329" s="176"/>
    </row>
    <row r="330" spans="6:11" s="10" customFormat="1" ht="15">
      <c r="F330" s="176"/>
      <c r="G330" s="176"/>
      <c r="H330" s="176"/>
      <c r="I330" s="176"/>
      <c r="J330" s="176"/>
      <c r="K330" s="176"/>
    </row>
    <row r="331" spans="6:11" s="10" customFormat="1" ht="15">
      <c r="F331" s="176"/>
      <c r="G331" s="176"/>
      <c r="H331" s="176"/>
      <c r="I331" s="176"/>
      <c r="J331" s="176"/>
      <c r="K331" s="176"/>
    </row>
    <row r="332" spans="6:11" s="10" customFormat="1" ht="15">
      <c r="F332" s="176"/>
      <c r="G332" s="176"/>
      <c r="H332" s="176"/>
      <c r="I332" s="176"/>
      <c r="J332" s="176"/>
      <c r="K332" s="176"/>
    </row>
    <row r="333" spans="6:11" s="10" customFormat="1" ht="15">
      <c r="F333" s="176"/>
      <c r="G333" s="176"/>
      <c r="H333" s="176"/>
      <c r="I333" s="176"/>
      <c r="J333" s="176"/>
      <c r="K333" s="176"/>
    </row>
    <row r="334" spans="6:11" s="10" customFormat="1" ht="15">
      <c r="F334" s="176"/>
      <c r="G334" s="176"/>
      <c r="H334" s="176"/>
      <c r="I334" s="176"/>
      <c r="J334" s="176"/>
      <c r="K334" s="176"/>
    </row>
    <row r="335" spans="6:11" s="10" customFormat="1" ht="15">
      <c r="F335" s="176"/>
      <c r="G335" s="176"/>
      <c r="H335" s="176"/>
      <c r="I335" s="176"/>
      <c r="J335" s="176"/>
      <c r="K335" s="176"/>
    </row>
    <row r="336" spans="6:11" s="10" customFormat="1" ht="15">
      <c r="F336" s="176"/>
      <c r="G336" s="176"/>
      <c r="H336" s="176"/>
      <c r="I336" s="176"/>
      <c r="J336" s="176"/>
      <c r="K336" s="176"/>
    </row>
    <row r="337" spans="6:11" s="10" customFormat="1" ht="15">
      <c r="F337" s="176"/>
      <c r="G337" s="176"/>
      <c r="H337" s="176"/>
      <c r="I337" s="176"/>
      <c r="J337" s="176"/>
      <c r="K337" s="176"/>
    </row>
    <row r="338" spans="6:11" s="10" customFormat="1" ht="15">
      <c r="F338" s="176"/>
      <c r="G338" s="176"/>
      <c r="H338" s="176"/>
      <c r="I338" s="176"/>
      <c r="J338" s="176"/>
      <c r="K338" s="176"/>
    </row>
    <row r="339" spans="6:11" s="10" customFormat="1" ht="15">
      <c r="F339" s="176"/>
      <c r="G339" s="176"/>
      <c r="H339" s="176"/>
      <c r="I339" s="176"/>
      <c r="J339" s="176"/>
      <c r="K339" s="176"/>
    </row>
    <row r="340" spans="6:11" s="10" customFormat="1" ht="15">
      <c r="F340" s="176"/>
      <c r="G340" s="176"/>
      <c r="H340" s="176"/>
      <c r="I340" s="176"/>
      <c r="J340" s="176"/>
      <c r="K340" s="176"/>
    </row>
    <row r="341" spans="6:11" s="10" customFormat="1" ht="15">
      <c r="F341" s="176"/>
      <c r="G341" s="176"/>
      <c r="H341" s="176"/>
      <c r="I341" s="176"/>
      <c r="J341" s="176"/>
      <c r="K341" s="176"/>
    </row>
    <row r="342" spans="6:11" s="10" customFormat="1" ht="15">
      <c r="F342" s="176"/>
      <c r="G342" s="176"/>
      <c r="H342" s="176"/>
      <c r="I342" s="176"/>
      <c r="J342" s="176"/>
      <c r="K342" s="176"/>
    </row>
    <row r="343" spans="6:11" s="10" customFormat="1" ht="15">
      <c r="F343" s="176"/>
      <c r="G343" s="176"/>
      <c r="H343" s="176"/>
      <c r="I343" s="176"/>
      <c r="J343" s="176"/>
      <c r="K343" s="176"/>
    </row>
    <row r="344" spans="6:11" s="10" customFormat="1" ht="15">
      <c r="F344" s="176"/>
      <c r="G344" s="176"/>
      <c r="H344" s="176"/>
      <c r="I344" s="176"/>
      <c r="J344" s="176"/>
      <c r="K344" s="176"/>
    </row>
    <row r="345" spans="6:11" s="10" customFormat="1" ht="15">
      <c r="F345" s="176"/>
      <c r="G345" s="176"/>
      <c r="H345" s="176"/>
      <c r="I345" s="176"/>
      <c r="J345" s="176"/>
      <c r="K345" s="176"/>
    </row>
    <row r="346" spans="6:11" s="10" customFormat="1" ht="15">
      <c r="F346" s="176"/>
      <c r="G346" s="176"/>
      <c r="H346" s="176"/>
      <c r="I346" s="176"/>
      <c r="J346" s="176"/>
      <c r="K346" s="176"/>
    </row>
    <row r="347" spans="6:11" s="10" customFormat="1" ht="15">
      <c r="F347" s="176"/>
      <c r="G347" s="176"/>
      <c r="H347" s="176"/>
      <c r="I347" s="176"/>
      <c r="J347" s="176"/>
      <c r="K347" s="176"/>
    </row>
    <row r="348" spans="6:11" s="10" customFormat="1" ht="15">
      <c r="F348" s="176"/>
      <c r="G348" s="176"/>
      <c r="H348" s="176"/>
      <c r="I348" s="176"/>
      <c r="J348" s="176"/>
      <c r="K348" s="176"/>
    </row>
    <row r="349" spans="6:11" s="10" customFormat="1" ht="15">
      <c r="F349" s="176"/>
      <c r="G349" s="176"/>
      <c r="H349" s="176"/>
      <c r="I349" s="176"/>
      <c r="J349" s="176"/>
      <c r="K349" s="176"/>
    </row>
    <row r="350" spans="6:11" s="10" customFormat="1" ht="15">
      <c r="F350" s="176"/>
      <c r="G350" s="176"/>
      <c r="H350" s="176"/>
      <c r="I350" s="176"/>
      <c r="J350" s="176"/>
      <c r="K350" s="176"/>
    </row>
    <row r="351" spans="6:11" s="10" customFormat="1" ht="15">
      <c r="F351" s="176"/>
      <c r="G351" s="176"/>
      <c r="H351" s="176"/>
      <c r="I351" s="176"/>
      <c r="J351" s="176"/>
      <c r="K351" s="176"/>
    </row>
    <row r="352" spans="6:11" s="10" customFormat="1" ht="15">
      <c r="F352" s="176"/>
      <c r="G352" s="176"/>
      <c r="H352" s="176"/>
      <c r="I352" s="176"/>
      <c r="J352" s="176"/>
      <c r="K352" s="176"/>
    </row>
    <row r="353" spans="6:11" s="10" customFormat="1" ht="15">
      <c r="F353" s="176"/>
      <c r="G353" s="176"/>
      <c r="H353" s="176"/>
      <c r="I353" s="176"/>
      <c r="J353" s="176"/>
      <c r="K353" s="176"/>
    </row>
    <row r="354" spans="6:11" s="10" customFormat="1" ht="15">
      <c r="F354" s="176"/>
      <c r="G354" s="176"/>
      <c r="H354" s="176"/>
      <c r="I354" s="176"/>
      <c r="J354" s="176"/>
      <c r="K354" s="176"/>
    </row>
    <row r="355" spans="6:11" s="10" customFormat="1" ht="15">
      <c r="F355" s="176"/>
      <c r="G355" s="176"/>
      <c r="H355" s="176"/>
      <c r="I355" s="176"/>
      <c r="J355" s="176"/>
      <c r="K355" s="176"/>
    </row>
    <row r="356" spans="6:11" s="10" customFormat="1" ht="15">
      <c r="F356" s="176"/>
      <c r="G356" s="176"/>
      <c r="H356" s="176"/>
      <c r="I356" s="176"/>
      <c r="J356" s="176"/>
      <c r="K356" s="176"/>
    </row>
    <row r="357" spans="6:11" s="10" customFormat="1" ht="15">
      <c r="F357" s="176"/>
      <c r="G357" s="176"/>
      <c r="H357" s="176"/>
      <c r="I357" s="176"/>
      <c r="J357" s="176"/>
      <c r="K357" s="176"/>
    </row>
    <row r="358" spans="6:11" s="10" customFormat="1" ht="15">
      <c r="F358" s="176"/>
      <c r="G358" s="176"/>
      <c r="H358" s="176"/>
      <c r="I358" s="176"/>
      <c r="J358" s="176"/>
      <c r="K358" s="176"/>
    </row>
    <row r="359" spans="6:11" s="10" customFormat="1" ht="15">
      <c r="F359" s="176"/>
      <c r="G359" s="176"/>
      <c r="H359" s="176"/>
      <c r="I359" s="176"/>
      <c r="J359" s="176"/>
      <c r="K359" s="176"/>
    </row>
    <row r="360" spans="6:11" s="10" customFormat="1" ht="15">
      <c r="F360" s="176"/>
      <c r="G360" s="176"/>
      <c r="H360" s="176"/>
      <c r="I360" s="176"/>
      <c r="J360" s="176"/>
      <c r="K360" s="176"/>
    </row>
    <row r="361" spans="6:11" s="10" customFormat="1" ht="15">
      <c r="F361" s="176"/>
      <c r="G361" s="176"/>
      <c r="H361" s="176"/>
      <c r="I361" s="176"/>
      <c r="J361" s="176"/>
      <c r="K361" s="176"/>
    </row>
    <row r="362" spans="6:11" s="10" customFormat="1" ht="15">
      <c r="F362" s="176"/>
      <c r="G362" s="176"/>
      <c r="H362" s="176"/>
      <c r="I362" s="176"/>
      <c r="J362" s="176"/>
      <c r="K362" s="176"/>
    </row>
    <row r="363" spans="6:11" s="10" customFormat="1" ht="15">
      <c r="F363" s="176"/>
      <c r="G363" s="176"/>
      <c r="H363" s="176"/>
      <c r="I363" s="176"/>
      <c r="J363" s="176"/>
      <c r="K363" s="176"/>
    </row>
    <row r="364" spans="6:11" s="10" customFormat="1" ht="15">
      <c r="F364" s="176"/>
      <c r="G364" s="176"/>
      <c r="H364" s="176"/>
      <c r="I364" s="176"/>
      <c r="J364" s="176"/>
      <c r="K364" s="176"/>
    </row>
    <row r="365" spans="6:11" s="10" customFormat="1" ht="15">
      <c r="F365" s="176"/>
      <c r="G365" s="176"/>
      <c r="H365" s="176"/>
      <c r="I365" s="176"/>
      <c r="J365" s="176"/>
      <c r="K365" s="176"/>
    </row>
    <row r="366" spans="6:11" s="10" customFormat="1" ht="15">
      <c r="F366" s="176"/>
      <c r="G366" s="176"/>
      <c r="H366" s="176"/>
      <c r="I366" s="176"/>
      <c r="J366" s="176"/>
      <c r="K366" s="176"/>
    </row>
    <row r="367" spans="6:11" s="10" customFormat="1" ht="15">
      <c r="F367" s="176"/>
      <c r="G367" s="176"/>
      <c r="H367" s="176"/>
      <c r="I367" s="176"/>
      <c r="J367" s="176"/>
      <c r="K367" s="176"/>
    </row>
    <row r="368" spans="6:11" s="10" customFormat="1" ht="15">
      <c r="F368" s="176"/>
      <c r="G368" s="176"/>
      <c r="H368" s="176"/>
      <c r="I368" s="176"/>
      <c r="J368" s="176"/>
      <c r="K368" s="176"/>
    </row>
    <row r="369" spans="6:11" s="10" customFormat="1" ht="15">
      <c r="F369" s="176"/>
      <c r="G369" s="176"/>
      <c r="H369" s="176"/>
      <c r="I369" s="176"/>
      <c r="J369" s="176"/>
      <c r="K369" s="176"/>
    </row>
    <row r="370" spans="6:11" s="10" customFormat="1" ht="15">
      <c r="F370" s="176"/>
      <c r="G370" s="176"/>
      <c r="H370" s="176"/>
      <c r="I370" s="176"/>
      <c r="J370" s="176"/>
      <c r="K370" s="176"/>
    </row>
    <row r="371" spans="6:11" s="10" customFormat="1" ht="15">
      <c r="F371" s="176"/>
      <c r="G371" s="176"/>
      <c r="H371" s="176"/>
      <c r="I371" s="176"/>
      <c r="J371" s="176"/>
      <c r="K371" s="176"/>
    </row>
    <row r="372" spans="6:11" s="10" customFormat="1" ht="15">
      <c r="F372" s="176"/>
      <c r="G372" s="176"/>
      <c r="H372" s="176"/>
      <c r="I372" s="176"/>
      <c r="J372" s="176"/>
      <c r="K372" s="176"/>
    </row>
    <row r="373" spans="6:11" s="10" customFormat="1" ht="15">
      <c r="F373" s="176"/>
      <c r="G373" s="176"/>
      <c r="H373" s="176"/>
      <c r="I373" s="176"/>
      <c r="J373" s="176"/>
      <c r="K373" s="176"/>
    </row>
    <row r="374" spans="6:11" s="10" customFormat="1" ht="15">
      <c r="F374" s="176"/>
      <c r="G374" s="176"/>
      <c r="H374" s="176"/>
      <c r="I374" s="176"/>
      <c r="J374" s="176"/>
      <c r="K374" s="176"/>
    </row>
    <row r="375" spans="6:11" s="10" customFormat="1" ht="15">
      <c r="F375" s="176"/>
      <c r="G375" s="176"/>
      <c r="H375" s="176"/>
      <c r="I375" s="176"/>
      <c r="J375" s="176"/>
      <c r="K375" s="176"/>
    </row>
    <row r="376" spans="6:11" s="10" customFormat="1" ht="15">
      <c r="F376" s="176"/>
      <c r="G376" s="176"/>
      <c r="H376" s="176"/>
      <c r="I376" s="176"/>
      <c r="J376" s="176"/>
      <c r="K376" s="176"/>
    </row>
    <row r="377" spans="6:11" s="10" customFormat="1" ht="15">
      <c r="F377" s="176"/>
      <c r="G377" s="176"/>
      <c r="H377" s="176"/>
      <c r="I377" s="176"/>
      <c r="J377" s="176"/>
      <c r="K377" s="176"/>
    </row>
    <row r="378" spans="6:11" s="10" customFormat="1" ht="15">
      <c r="F378" s="176"/>
      <c r="G378" s="176"/>
      <c r="H378" s="176"/>
      <c r="I378" s="176"/>
      <c r="J378" s="176"/>
      <c r="K378" s="176"/>
    </row>
    <row r="379" spans="6:11" s="10" customFormat="1" ht="15">
      <c r="F379" s="176"/>
      <c r="G379" s="176"/>
      <c r="H379" s="176"/>
      <c r="I379" s="176"/>
      <c r="J379" s="176"/>
      <c r="K379" s="176"/>
    </row>
    <row r="380" spans="6:11" s="10" customFormat="1" ht="15">
      <c r="F380" s="176"/>
      <c r="G380" s="176"/>
      <c r="H380" s="176"/>
      <c r="I380" s="176"/>
      <c r="J380" s="176"/>
      <c r="K380" s="176"/>
    </row>
    <row r="381" spans="6:11" s="10" customFormat="1" ht="15">
      <c r="F381" s="176"/>
      <c r="G381" s="176"/>
      <c r="H381" s="176"/>
      <c r="I381" s="176"/>
      <c r="J381" s="176"/>
      <c r="K381" s="176"/>
    </row>
    <row r="382" spans="6:11" s="10" customFormat="1" ht="15">
      <c r="F382" s="176"/>
      <c r="G382" s="176"/>
      <c r="H382" s="176"/>
      <c r="I382" s="176"/>
      <c r="J382" s="176"/>
      <c r="K382" s="176"/>
    </row>
    <row r="383" spans="6:11" s="10" customFormat="1" ht="15">
      <c r="F383" s="176"/>
      <c r="G383" s="176"/>
      <c r="H383" s="176"/>
      <c r="I383" s="176"/>
      <c r="J383" s="176"/>
      <c r="K383" s="176"/>
    </row>
    <row r="384" spans="6:11" s="10" customFormat="1" ht="15">
      <c r="F384" s="176"/>
      <c r="G384" s="176"/>
      <c r="H384" s="176"/>
      <c r="I384" s="176"/>
      <c r="J384" s="176"/>
      <c r="K384" s="176"/>
    </row>
    <row r="385" spans="6:11" s="10" customFormat="1" ht="15">
      <c r="F385" s="176"/>
      <c r="G385" s="176"/>
      <c r="H385" s="176"/>
      <c r="I385" s="176"/>
      <c r="J385" s="176"/>
      <c r="K385" s="176"/>
    </row>
    <row r="386" spans="6:11" s="10" customFormat="1" ht="15">
      <c r="F386" s="176"/>
      <c r="G386" s="176"/>
      <c r="H386" s="176"/>
      <c r="I386" s="176"/>
      <c r="J386" s="176"/>
      <c r="K386" s="176"/>
    </row>
    <row r="387" spans="6:11" s="10" customFormat="1" ht="15">
      <c r="F387" s="176"/>
      <c r="G387" s="176"/>
      <c r="H387" s="176"/>
      <c r="I387" s="176"/>
      <c r="J387" s="176"/>
      <c r="K387" s="176"/>
    </row>
    <row r="388" spans="6:11" s="10" customFormat="1" ht="15">
      <c r="F388" s="176"/>
      <c r="G388" s="176"/>
      <c r="H388" s="176"/>
      <c r="I388" s="176"/>
      <c r="J388" s="176"/>
      <c r="K388" s="176"/>
    </row>
    <row r="389" spans="6:11" s="10" customFormat="1" ht="15">
      <c r="F389" s="176"/>
      <c r="G389" s="176"/>
      <c r="H389" s="176"/>
      <c r="I389" s="176"/>
      <c r="J389" s="176"/>
      <c r="K389" s="176"/>
    </row>
    <row r="390" spans="6:11" s="10" customFormat="1" ht="15">
      <c r="F390" s="176"/>
      <c r="G390" s="176"/>
      <c r="H390" s="176"/>
      <c r="I390" s="176"/>
      <c r="J390" s="176"/>
      <c r="K390" s="176"/>
    </row>
    <row r="391" spans="6:11" s="10" customFormat="1" ht="15">
      <c r="F391" s="176"/>
      <c r="G391" s="176"/>
      <c r="H391" s="176"/>
      <c r="I391" s="176"/>
      <c r="J391" s="176"/>
      <c r="K391" s="176"/>
    </row>
    <row r="392" spans="6:11" s="10" customFormat="1" ht="15">
      <c r="F392" s="176"/>
      <c r="G392" s="176"/>
      <c r="H392" s="176"/>
      <c r="I392" s="176"/>
      <c r="J392" s="176"/>
      <c r="K392" s="176"/>
    </row>
    <row r="393" spans="6:11" s="10" customFormat="1" ht="15">
      <c r="F393" s="176"/>
      <c r="G393" s="176"/>
      <c r="H393" s="176"/>
      <c r="I393" s="176"/>
      <c r="J393" s="176"/>
      <c r="K393" s="176"/>
    </row>
    <row r="394" spans="6:11" s="10" customFormat="1" ht="15">
      <c r="F394" s="176"/>
      <c r="G394" s="176"/>
      <c r="H394" s="176"/>
      <c r="I394" s="176"/>
      <c r="J394" s="176"/>
      <c r="K394" s="176"/>
    </row>
    <row r="395" spans="6:11" s="10" customFormat="1" ht="15">
      <c r="F395" s="176"/>
      <c r="G395" s="176"/>
      <c r="H395" s="176"/>
      <c r="I395" s="176"/>
      <c r="J395" s="176"/>
      <c r="K395" s="176"/>
    </row>
    <row r="396" spans="6:11" s="10" customFormat="1" ht="15">
      <c r="F396" s="176"/>
      <c r="G396" s="176"/>
      <c r="H396" s="176"/>
      <c r="I396" s="176"/>
      <c r="J396" s="176"/>
      <c r="K396" s="176"/>
    </row>
    <row r="397" spans="6:11" s="10" customFormat="1" ht="15">
      <c r="F397" s="176"/>
      <c r="G397" s="176"/>
      <c r="H397" s="176"/>
      <c r="I397" s="176"/>
      <c r="J397" s="176"/>
      <c r="K397" s="176"/>
    </row>
    <row r="398" spans="6:11" s="10" customFormat="1" ht="15">
      <c r="F398" s="176"/>
      <c r="G398" s="176"/>
      <c r="H398" s="176"/>
      <c r="I398" s="176"/>
      <c r="J398" s="176"/>
      <c r="K398" s="176"/>
    </row>
    <row r="399" spans="6:11" s="10" customFormat="1" ht="15">
      <c r="F399" s="176"/>
      <c r="G399" s="176"/>
      <c r="H399" s="176"/>
      <c r="I399" s="176"/>
      <c r="J399" s="176"/>
      <c r="K399" s="176"/>
    </row>
    <row r="400" spans="6:11" s="10" customFormat="1" ht="15">
      <c r="F400" s="176"/>
      <c r="G400" s="176"/>
      <c r="H400" s="176"/>
      <c r="I400" s="176"/>
      <c r="J400" s="176"/>
      <c r="K400" s="176"/>
    </row>
    <row r="401" spans="6:11" s="10" customFormat="1" ht="15">
      <c r="F401" s="176"/>
      <c r="G401" s="176"/>
      <c r="H401" s="176"/>
      <c r="I401" s="176"/>
      <c r="J401" s="176"/>
      <c r="K401" s="176"/>
    </row>
    <row r="402" spans="6:11" s="10" customFormat="1" ht="15">
      <c r="F402" s="176"/>
      <c r="G402" s="176"/>
      <c r="H402" s="176"/>
      <c r="I402" s="176"/>
      <c r="J402" s="176"/>
      <c r="K402" s="176"/>
    </row>
    <row r="403" spans="6:11" s="10" customFormat="1" ht="15">
      <c r="F403" s="176"/>
      <c r="G403" s="176"/>
      <c r="H403" s="176"/>
      <c r="I403" s="176"/>
      <c r="J403" s="176"/>
      <c r="K403" s="176"/>
    </row>
    <row r="404" spans="6:11" s="10" customFormat="1" ht="15">
      <c r="F404" s="176"/>
      <c r="G404" s="176"/>
      <c r="H404" s="176"/>
      <c r="I404" s="176"/>
      <c r="J404" s="176"/>
      <c r="K404" s="176"/>
    </row>
    <row r="405" spans="6:11" s="10" customFormat="1" ht="15">
      <c r="F405" s="176"/>
      <c r="G405" s="176"/>
      <c r="H405" s="176"/>
      <c r="I405" s="176"/>
      <c r="J405" s="176"/>
      <c r="K405" s="176"/>
    </row>
    <row r="406" spans="6:11" s="10" customFormat="1" ht="15">
      <c r="F406" s="176"/>
      <c r="G406" s="176"/>
      <c r="H406" s="176"/>
      <c r="I406" s="176"/>
      <c r="J406" s="176"/>
      <c r="K406" s="176"/>
    </row>
    <row r="407" spans="6:11" s="10" customFormat="1" ht="15">
      <c r="F407" s="176"/>
      <c r="G407" s="176"/>
      <c r="H407" s="176"/>
      <c r="I407" s="176"/>
      <c r="J407" s="176"/>
      <c r="K407" s="176"/>
    </row>
    <row r="408" spans="6:11" s="10" customFormat="1" ht="15">
      <c r="F408" s="176"/>
      <c r="G408" s="176"/>
      <c r="H408" s="176"/>
      <c r="I408" s="176"/>
      <c r="J408" s="176"/>
      <c r="K408" s="176"/>
    </row>
    <row r="409" spans="6:11" s="10" customFormat="1" ht="15">
      <c r="F409" s="176"/>
      <c r="G409" s="176"/>
      <c r="H409" s="176"/>
      <c r="I409" s="176"/>
      <c r="J409" s="176"/>
      <c r="K409" s="176"/>
    </row>
    <row r="410" spans="6:11" s="10" customFormat="1" ht="15">
      <c r="F410" s="176"/>
      <c r="G410" s="176"/>
      <c r="H410" s="176"/>
      <c r="I410" s="176"/>
      <c r="J410" s="176"/>
      <c r="K410" s="176"/>
    </row>
    <row r="411" spans="6:11" s="10" customFormat="1" ht="15">
      <c r="F411" s="176"/>
      <c r="G411" s="176"/>
      <c r="H411" s="176"/>
      <c r="I411" s="176"/>
      <c r="J411" s="176"/>
      <c r="K411" s="176"/>
    </row>
    <row r="412" spans="6:11" s="10" customFormat="1" ht="15">
      <c r="F412" s="176"/>
      <c r="G412" s="176"/>
      <c r="H412" s="176"/>
      <c r="I412" s="176"/>
      <c r="J412" s="176"/>
      <c r="K412" s="176"/>
    </row>
    <row r="413" spans="6:11" s="10" customFormat="1" ht="15">
      <c r="F413" s="176"/>
      <c r="G413" s="176"/>
      <c r="H413" s="176"/>
      <c r="I413" s="176"/>
      <c r="J413" s="176"/>
      <c r="K413" s="176"/>
    </row>
    <row r="414" spans="6:11" s="10" customFormat="1" ht="15">
      <c r="F414" s="176"/>
      <c r="G414" s="176"/>
      <c r="H414" s="176"/>
      <c r="I414" s="176"/>
      <c r="J414" s="176"/>
      <c r="K414" s="176"/>
    </row>
    <row r="415" spans="6:11" s="10" customFormat="1" ht="15">
      <c r="F415" s="176"/>
      <c r="G415" s="176"/>
      <c r="H415" s="176"/>
      <c r="I415" s="176"/>
      <c r="J415" s="176"/>
      <c r="K415" s="176"/>
    </row>
    <row r="416" spans="6:11" s="10" customFormat="1" ht="15">
      <c r="F416" s="176"/>
      <c r="G416" s="176"/>
      <c r="H416" s="176"/>
      <c r="I416" s="176"/>
      <c r="J416" s="176"/>
      <c r="K416" s="176"/>
    </row>
    <row r="417" spans="6:11" s="10" customFormat="1" ht="15">
      <c r="F417" s="176"/>
      <c r="G417" s="176"/>
      <c r="H417" s="176"/>
      <c r="I417" s="176"/>
      <c r="J417" s="176"/>
      <c r="K417" s="176"/>
    </row>
    <row r="418" spans="6:11" s="10" customFormat="1" ht="15">
      <c r="F418" s="176"/>
      <c r="G418" s="176"/>
      <c r="H418" s="176"/>
      <c r="I418" s="176"/>
      <c r="J418" s="176"/>
      <c r="K418" s="176"/>
    </row>
    <row r="419" spans="6:11" s="10" customFormat="1" ht="15">
      <c r="F419" s="176"/>
      <c r="G419" s="176"/>
      <c r="H419" s="176"/>
      <c r="I419" s="176"/>
      <c r="J419" s="176"/>
      <c r="K419" s="176"/>
    </row>
    <row r="420" spans="6:11" s="10" customFormat="1" ht="15">
      <c r="F420" s="176"/>
      <c r="G420" s="176"/>
      <c r="H420" s="176"/>
      <c r="I420" s="176"/>
      <c r="J420" s="176"/>
      <c r="K420" s="176"/>
    </row>
    <row r="421" spans="6:11" s="10" customFormat="1" ht="15">
      <c r="F421" s="176"/>
      <c r="G421" s="176"/>
      <c r="H421" s="176"/>
      <c r="I421" s="176"/>
      <c r="J421" s="176"/>
      <c r="K421" s="176"/>
    </row>
    <row r="422" spans="6:11" s="10" customFormat="1" ht="15">
      <c r="F422" s="176"/>
      <c r="G422" s="176"/>
      <c r="H422" s="176"/>
      <c r="I422" s="176"/>
      <c r="J422" s="176"/>
      <c r="K422" s="176"/>
    </row>
    <row r="423" spans="6:11" s="10" customFormat="1" ht="15">
      <c r="F423" s="176"/>
      <c r="G423" s="176"/>
      <c r="H423" s="176"/>
      <c r="I423" s="176"/>
      <c r="J423" s="176"/>
      <c r="K423" s="176"/>
    </row>
    <row r="424" spans="6:11" s="10" customFormat="1" ht="15">
      <c r="F424" s="176"/>
      <c r="G424" s="176"/>
      <c r="H424" s="176"/>
      <c r="I424" s="176"/>
      <c r="J424" s="176"/>
      <c r="K424" s="176"/>
    </row>
    <row r="425" spans="6:11" s="10" customFormat="1" ht="15">
      <c r="F425" s="176"/>
      <c r="G425" s="176"/>
      <c r="H425" s="176"/>
      <c r="I425" s="176"/>
      <c r="J425" s="176"/>
      <c r="K425" s="176"/>
    </row>
    <row r="426" spans="6:11" s="10" customFormat="1" ht="15">
      <c r="F426" s="176"/>
      <c r="G426" s="176"/>
      <c r="H426" s="176"/>
      <c r="I426" s="176"/>
      <c r="J426" s="176"/>
      <c r="K426" s="176"/>
    </row>
    <row r="427" spans="6:11" s="10" customFormat="1" ht="15">
      <c r="F427" s="176"/>
      <c r="G427" s="176"/>
      <c r="H427" s="176"/>
      <c r="I427" s="176"/>
      <c r="J427" s="176"/>
      <c r="K427" s="176"/>
    </row>
    <row r="428" spans="6:11" s="10" customFormat="1" ht="15">
      <c r="F428" s="176"/>
      <c r="G428" s="176"/>
      <c r="H428" s="176"/>
      <c r="I428" s="176"/>
      <c r="J428" s="176"/>
      <c r="K428" s="176"/>
    </row>
    <row r="429" spans="6:11" s="10" customFormat="1" ht="15">
      <c r="F429" s="176"/>
      <c r="G429" s="176"/>
      <c r="H429" s="176"/>
      <c r="I429" s="176"/>
      <c r="J429" s="176"/>
      <c r="K429" s="176"/>
    </row>
    <row r="430" spans="6:11" s="10" customFormat="1" ht="15">
      <c r="F430" s="176"/>
      <c r="G430" s="176"/>
      <c r="H430" s="176"/>
      <c r="I430" s="176"/>
      <c r="J430" s="176"/>
      <c r="K430" s="176"/>
    </row>
    <row r="431" spans="6:11" s="10" customFormat="1" ht="15">
      <c r="F431" s="176"/>
      <c r="G431" s="176"/>
      <c r="H431" s="176"/>
      <c r="I431" s="176"/>
      <c r="J431" s="176"/>
      <c r="K431" s="176"/>
    </row>
    <row r="432" spans="6:11" s="10" customFormat="1" ht="15">
      <c r="F432" s="176"/>
      <c r="G432" s="176"/>
      <c r="H432" s="176"/>
      <c r="I432" s="176"/>
      <c r="J432" s="176"/>
      <c r="K432" s="176"/>
    </row>
    <row r="433" spans="6:11" s="10" customFormat="1" ht="15">
      <c r="F433" s="176"/>
      <c r="G433" s="176"/>
      <c r="H433" s="176"/>
      <c r="I433" s="176"/>
      <c r="J433" s="176"/>
      <c r="K433" s="176"/>
    </row>
    <row r="434" spans="6:11" s="10" customFormat="1" ht="15">
      <c r="F434" s="176"/>
      <c r="G434" s="176"/>
      <c r="H434" s="176"/>
      <c r="I434" s="176"/>
      <c r="J434" s="176"/>
      <c r="K434" s="176"/>
    </row>
    <row r="435" spans="6:11" s="10" customFormat="1" ht="15">
      <c r="F435" s="176"/>
      <c r="G435" s="176"/>
      <c r="H435" s="176"/>
      <c r="I435" s="176"/>
      <c r="J435" s="176"/>
      <c r="K435" s="176"/>
    </row>
    <row r="436" spans="6:11" s="10" customFormat="1" ht="15">
      <c r="F436" s="176"/>
      <c r="G436" s="176"/>
      <c r="H436" s="176"/>
      <c r="I436" s="176"/>
      <c r="J436" s="176"/>
      <c r="K436" s="176"/>
    </row>
    <row r="437" spans="6:11" s="10" customFormat="1" ht="15">
      <c r="F437" s="176"/>
      <c r="G437" s="176"/>
      <c r="H437" s="176"/>
      <c r="I437" s="176"/>
      <c r="J437" s="176"/>
      <c r="K437" s="176"/>
    </row>
    <row r="438" spans="6:11" s="10" customFormat="1" ht="15">
      <c r="F438" s="176"/>
      <c r="G438" s="176"/>
      <c r="H438" s="176"/>
      <c r="I438" s="176"/>
      <c r="J438" s="176"/>
      <c r="K438" s="176"/>
    </row>
    <row r="439" spans="6:11" s="10" customFormat="1" ht="15">
      <c r="F439" s="176"/>
      <c r="G439" s="176"/>
      <c r="H439" s="176"/>
      <c r="I439" s="176"/>
      <c r="J439" s="176"/>
      <c r="K439" s="176"/>
    </row>
    <row r="440" spans="6:11" s="10" customFormat="1" ht="15">
      <c r="F440" s="176"/>
      <c r="G440" s="176"/>
      <c r="H440" s="176"/>
      <c r="I440" s="176"/>
      <c r="J440" s="176"/>
      <c r="K440" s="176"/>
    </row>
    <row r="441" spans="6:11" s="10" customFormat="1" ht="15">
      <c r="F441" s="176"/>
      <c r="G441" s="176"/>
      <c r="H441" s="176"/>
      <c r="I441" s="176"/>
      <c r="J441" s="176"/>
      <c r="K441" s="176"/>
    </row>
    <row r="442" spans="6:11" s="10" customFormat="1" ht="15">
      <c r="F442" s="176"/>
      <c r="G442" s="176"/>
      <c r="H442" s="176"/>
      <c r="I442" s="176"/>
      <c r="J442" s="176"/>
      <c r="K442" s="176"/>
    </row>
    <row r="443" spans="6:11" s="10" customFormat="1" ht="15">
      <c r="F443" s="176"/>
      <c r="G443" s="176"/>
      <c r="H443" s="176"/>
      <c r="I443" s="176"/>
      <c r="J443" s="176"/>
      <c r="K443" s="176"/>
    </row>
    <row r="444" spans="6:11" s="10" customFormat="1" ht="15">
      <c r="F444" s="176"/>
      <c r="G444" s="176"/>
      <c r="H444" s="176"/>
      <c r="I444" s="176"/>
      <c r="J444" s="176"/>
      <c r="K444" s="176"/>
    </row>
    <row r="445" spans="6:11" s="10" customFormat="1" ht="15">
      <c r="F445" s="176"/>
      <c r="G445" s="176"/>
      <c r="H445" s="176"/>
      <c r="I445" s="176"/>
      <c r="J445" s="176"/>
      <c r="K445" s="176"/>
    </row>
    <row r="446" spans="6:11" s="10" customFormat="1" ht="15">
      <c r="F446" s="176"/>
      <c r="G446" s="176"/>
      <c r="H446" s="176"/>
      <c r="I446" s="176"/>
      <c r="J446" s="176"/>
      <c r="K446" s="176"/>
    </row>
    <row r="447" spans="6:11" s="10" customFormat="1" ht="15">
      <c r="F447" s="176"/>
      <c r="G447" s="176"/>
      <c r="H447" s="176"/>
      <c r="I447" s="176"/>
      <c r="J447" s="176"/>
      <c r="K447" s="176"/>
    </row>
    <row r="448" spans="6:11" s="10" customFormat="1" ht="15">
      <c r="F448" s="176"/>
      <c r="G448" s="176"/>
      <c r="H448" s="176"/>
      <c r="I448" s="176"/>
      <c r="J448" s="176"/>
      <c r="K448" s="176"/>
    </row>
    <row r="449" spans="6:11" s="10" customFormat="1" ht="15">
      <c r="F449" s="176"/>
      <c r="G449" s="176"/>
      <c r="H449" s="176"/>
      <c r="I449" s="176"/>
      <c r="J449" s="176"/>
      <c r="K449" s="176"/>
    </row>
    <row r="450" spans="6:11" s="10" customFormat="1" ht="15">
      <c r="F450" s="176"/>
      <c r="G450" s="176"/>
      <c r="H450" s="176"/>
      <c r="I450" s="176"/>
      <c r="J450" s="176"/>
      <c r="K450" s="176"/>
    </row>
    <row r="451" spans="6:11" s="10" customFormat="1" ht="15">
      <c r="F451" s="176"/>
      <c r="G451" s="176"/>
      <c r="H451" s="176"/>
      <c r="I451" s="176"/>
      <c r="J451" s="176"/>
      <c r="K451" s="176"/>
    </row>
    <row r="452" spans="6:11" s="10" customFormat="1" ht="15">
      <c r="F452" s="176"/>
      <c r="G452" s="176"/>
      <c r="H452" s="176"/>
      <c r="I452" s="176"/>
      <c r="J452" s="176"/>
      <c r="K452" s="176"/>
    </row>
    <row r="453" spans="6:11" s="10" customFormat="1" ht="15">
      <c r="F453" s="176"/>
      <c r="G453" s="176"/>
      <c r="H453" s="176"/>
      <c r="I453" s="176"/>
      <c r="J453" s="176"/>
      <c r="K453" s="176"/>
    </row>
    <row r="454" spans="6:11" s="10" customFormat="1" ht="15">
      <c r="F454" s="176"/>
      <c r="G454" s="176"/>
      <c r="H454" s="176"/>
      <c r="I454" s="176"/>
      <c r="J454" s="176"/>
      <c r="K454" s="176"/>
    </row>
    <row r="455" spans="6:11" s="10" customFormat="1" ht="15">
      <c r="F455" s="176"/>
      <c r="G455" s="176"/>
      <c r="H455" s="176"/>
      <c r="I455" s="176"/>
      <c r="J455" s="176"/>
      <c r="K455" s="176"/>
    </row>
    <row r="456" spans="6:11" s="10" customFormat="1" ht="15">
      <c r="F456" s="176"/>
      <c r="G456" s="176"/>
      <c r="H456" s="176"/>
      <c r="I456" s="176"/>
      <c r="J456" s="176"/>
      <c r="K456" s="176"/>
    </row>
    <row r="457" spans="6:11" s="10" customFormat="1" ht="15">
      <c r="F457" s="176"/>
      <c r="G457" s="176"/>
      <c r="H457" s="176"/>
      <c r="I457" s="176"/>
      <c r="J457" s="176"/>
      <c r="K457" s="176"/>
    </row>
    <row r="458" spans="6:11" s="10" customFormat="1" ht="15">
      <c r="F458" s="176"/>
      <c r="G458" s="176"/>
      <c r="H458" s="176"/>
      <c r="I458" s="176"/>
      <c r="J458" s="176"/>
      <c r="K458" s="176"/>
    </row>
    <row r="459" spans="6:11" s="10" customFormat="1" ht="15">
      <c r="F459" s="176"/>
      <c r="G459" s="176"/>
      <c r="H459" s="176"/>
      <c r="I459" s="176"/>
      <c r="J459" s="176"/>
      <c r="K459" s="176"/>
    </row>
    <row r="460" spans="6:11" s="10" customFormat="1" ht="15">
      <c r="F460" s="176"/>
      <c r="G460" s="176"/>
      <c r="H460" s="176"/>
      <c r="I460" s="176"/>
      <c r="J460" s="176"/>
      <c r="K460" s="176"/>
    </row>
    <row r="461" spans="6:11" s="10" customFormat="1" ht="15">
      <c r="F461" s="176"/>
      <c r="G461" s="176"/>
      <c r="H461" s="176"/>
      <c r="I461" s="176"/>
      <c r="J461" s="176"/>
      <c r="K461" s="176"/>
    </row>
    <row r="462" spans="6:11" s="10" customFormat="1" ht="15">
      <c r="F462" s="176"/>
      <c r="G462" s="176"/>
      <c r="H462" s="176"/>
      <c r="I462" s="176"/>
      <c r="J462" s="176"/>
      <c r="K462" s="176"/>
    </row>
    <row r="463" spans="6:11" s="10" customFormat="1" ht="15">
      <c r="F463" s="176"/>
      <c r="G463" s="176"/>
      <c r="H463" s="176"/>
      <c r="I463" s="176"/>
      <c r="J463" s="176"/>
      <c r="K463" s="176"/>
    </row>
    <row r="464" spans="6:11" s="10" customFormat="1" ht="15">
      <c r="F464" s="176"/>
      <c r="G464" s="176"/>
      <c r="H464" s="176"/>
      <c r="I464" s="176"/>
      <c r="J464" s="176"/>
      <c r="K464" s="176"/>
    </row>
    <row r="465" spans="6:11" s="10" customFormat="1" ht="15">
      <c r="F465" s="176"/>
      <c r="G465" s="176"/>
      <c r="H465" s="176"/>
      <c r="I465" s="176"/>
      <c r="J465" s="176"/>
      <c r="K465" s="176"/>
    </row>
    <row r="466" spans="6:11" s="10" customFormat="1" ht="15">
      <c r="F466" s="176"/>
      <c r="G466" s="176"/>
      <c r="H466" s="176"/>
      <c r="I466" s="176"/>
      <c r="J466" s="176"/>
      <c r="K466" s="176"/>
    </row>
    <row r="467" spans="6:11" s="10" customFormat="1" ht="15">
      <c r="F467" s="176"/>
      <c r="G467" s="176"/>
      <c r="H467" s="176"/>
      <c r="I467" s="176"/>
      <c r="J467" s="176"/>
      <c r="K467" s="176"/>
    </row>
    <row r="468" spans="6:11" s="10" customFormat="1" ht="15">
      <c r="F468" s="176"/>
      <c r="G468" s="176"/>
      <c r="H468" s="176"/>
      <c r="I468" s="176"/>
      <c r="J468" s="176"/>
      <c r="K468" s="176"/>
    </row>
    <row r="469" spans="6:11" s="10" customFormat="1" ht="15">
      <c r="F469" s="176"/>
      <c r="G469" s="176"/>
      <c r="H469" s="176"/>
      <c r="I469" s="176"/>
      <c r="J469" s="176"/>
      <c r="K469" s="176"/>
    </row>
    <row r="470" spans="6:11" s="10" customFormat="1" ht="15">
      <c r="F470" s="176"/>
      <c r="G470" s="176"/>
      <c r="H470" s="176"/>
      <c r="I470" s="176"/>
      <c r="J470" s="176"/>
      <c r="K470" s="176"/>
    </row>
    <row r="471" spans="6:11" s="10" customFormat="1" ht="15">
      <c r="F471" s="176"/>
      <c r="G471" s="176"/>
      <c r="H471" s="176"/>
      <c r="I471" s="176"/>
      <c r="J471" s="176"/>
      <c r="K471" s="176"/>
    </row>
    <row r="472" spans="6:11" s="10" customFormat="1" ht="15">
      <c r="F472" s="176"/>
      <c r="G472" s="176"/>
      <c r="H472" s="176"/>
      <c r="I472" s="176"/>
      <c r="J472" s="176"/>
      <c r="K472" s="176"/>
    </row>
    <row r="473" spans="6:11" s="10" customFormat="1" ht="15">
      <c r="F473" s="176"/>
      <c r="G473" s="176"/>
      <c r="H473" s="176"/>
      <c r="I473" s="176"/>
      <c r="J473" s="176"/>
      <c r="K473" s="176"/>
    </row>
    <row r="474" spans="6:11" s="10" customFormat="1" ht="15">
      <c r="F474" s="176"/>
      <c r="G474" s="176"/>
      <c r="H474" s="176"/>
      <c r="I474" s="176"/>
      <c r="J474" s="176"/>
      <c r="K474" s="176"/>
    </row>
    <row r="475" spans="6:11" s="10" customFormat="1" ht="15">
      <c r="F475" s="176"/>
      <c r="G475" s="176"/>
      <c r="H475" s="176"/>
      <c r="I475" s="176"/>
      <c r="J475" s="176"/>
      <c r="K475" s="176"/>
    </row>
    <row r="476" spans="6:11" s="10" customFormat="1" ht="15">
      <c r="F476" s="176"/>
      <c r="G476" s="176"/>
      <c r="H476" s="176"/>
      <c r="I476" s="176"/>
      <c r="J476" s="176"/>
      <c r="K476" s="176"/>
    </row>
    <row r="477" spans="6:11" s="10" customFormat="1" ht="15">
      <c r="F477" s="176"/>
      <c r="G477" s="176"/>
      <c r="H477" s="176"/>
      <c r="I477" s="176"/>
      <c r="J477" s="176"/>
      <c r="K477" s="176"/>
    </row>
    <row r="478" spans="6:11" s="10" customFormat="1" ht="15">
      <c r="F478" s="176"/>
      <c r="G478" s="176"/>
      <c r="H478" s="176"/>
      <c r="I478" s="176"/>
      <c r="J478" s="176"/>
      <c r="K478" s="176"/>
    </row>
    <row r="479" spans="6:11" s="10" customFormat="1" ht="15">
      <c r="F479" s="176"/>
      <c r="G479" s="176"/>
      <c r="H479" s="176"/>
      <c r="I479" s="176"/>
      <c r="J479" s="176"/>
      <c r="K479" s="176"/>
    </row>
    <row r="480" spans="6:11" s="10" customFormat="1" ht="15">
      <c r="F480" s="176"/>
      <c r="G480" s="176"/>
      <c r="H480" s="176"/>
      <c r="I480" s="176"/>
      <c r="J480" s="176"/>
      <c r="K480" s="176"/>
    </row>
    <row r="481" spans="6:11" s="10" customFormat="1" ht="15">
      <c r="F481" s="176"/>
      <c r="G481" s="176"/>
      <c r="H481" s="176"/>
      <c r="I481" s="176"/>
      <c r="J481" s="176"/>
      <c r="K481" s="176"/>
    </row>
    <row r="482" spans="6:11" s="10" customFormat="1" ht="15">
      <c r="F482" s="176"/>
      <c r="G482" s="176"/>
      <c r="H482" s="176"/>
      <c r="I482" s="176"/>
      <c r="J482" s="176"/>
      <c r="K482" s="176"/>
    </row>
    <row r="483" spans="6:11" s="10" customFormat="1" ht="15">
      <c r="F483" s="176"/>
      <c r="G483" s="176"/>
      <c r="H483" s="176"/>
      <c r="I483" s="176"/>
      <c r="J483" s="176"/>
      <c r="K483" s="176"/>
    </row>
    <row r="484" spans="6:11" s="10" customFormat="1" ht="15">
      <c r="F484" s="176"/>
      <c r="G484" s="176"/>
      <c r="H484" s="176"/>
      <c r="I484" s="176"/>
      <c r="J484" s="176"/>
      <c r="K484" s="176"/>
    </row>
    <row r="485" spans="6:11" s="10" customFormat="1" ht="15">
      <c r="F485" s="176"/>
      <c r="G485" s="176"/>
      <c r="H485" s="176"/>
      <c r="I485" s="176"/>
      <c r="J485" s="176"/>
      <c r="K485" s="176"/>
    </row>
    <row r="486" spans="6:11" s="10" customFormat="1" ht="15">
      <c r="F486" s="176"/>
      <c r="G486" s="176"/>
      <c r="H486" s="176"/>
      <c r="I486" s="176"/>
      <c r="J486" s="176"/>
      <c r="K486" s="176"/>
    </row>
    <row r="487" spans="6:11" s="10" customFormat="1" ht="15">
      <c r="F487" s="176"/>
      <c r="G487" s="176"/>
      <c r="H487" s="176"/>
      <c r="I487" s="176"/>
      <c r="J487" s="176"/>
      <c r="K487" s="176"/>
    </row>
    <row r="488" spans="6:11" s="10" customFormat="1" ht="15">
      <c r="F488" s="176"/>
      <c r="G488" s="176"/>
      <c r="H488" s="176"/>
      <c r="I488" s="176"/>
      <c r="J488" s="176"/>
      <c r="K488" s="176"/>
    </row>
    <row r="489" spans="6:11" s="10" customFormat="1" ht="15">
      <c r="F489" s="176"/>
      <c r="G489" s="176"/>
      <c r="H489" s="176"/>
      <c r="I489" s="176"/>
      <c r="J489" s="176"/>
      <c r="K489" s="176"/>
    </row>
    <row r="490" spans="6:11" s="10" customFormat="1" ht="15">
      <c r="F490" s="176"/>
      <c r="G490" s="176"/>
      <c r="H490" s="176"/>
      <c r="I490" s="176"/>
      <c r="J490" s="176"/>
      <c r="K490" s="176"/>
    </row>
    <row r="491" spans="6:11" s="10" customFormat="1" ht="15">
      <c r="F491" s="176"/>
      <c r="G491" s="176"/>
      <c r="H491" s="176"/>
      <c r="I491" s="176"/>
      <c r="J491" s="176"/>
      <c r="K491" s="176"/>
    </row>
    <row r="492" spans="6:11" s="10" customFormat="1" ht="15">
      <c r="F492" s="176"/>
      <c r="G492" s="176"/>
      <c r="H492" s="176"/>
      <c r="I492" s="176"/>
      <c r="J492" s="176"/>
      <c r="K492" s="176"/>
    </row>
    <row r="493" spans="6:11" s="10" customFormat="1" ht="15">
      <c r="F493" s="176"/>
      <c r="G493" s="176"/>
      <c r="H493" s="176"/>
      <c r="I493" s="176"/>
      <c r="J493" s="176"/>
      <c r="K493" s="176"/>
    </row>
    <row r="494" spans="6:11" s="10" customFormat="1" ht="15">
      <c r="F494" s="176"/>
      <c r="G494" s="176"/>
      <c r="H494" s="176"/>
      <c r="I494" s="176"/>
      <c r="J494" s="176"/>
      <c r="K494" s="176"/>
    </row>
    <row r="495" spans="6:11" s="10" customFormat="1" ht="15">
      <c r="F495" s="176"/>
      <c r="G495" s="176"/>
      <c r="H495" s="176"/>
      <c r="I495" s="176"/>
      <c r="J495" s="176"/>
      <c r="K495" s="176"/>
    </row>
    <row r="496" spans="6:11" s="10" customFormat="1" ht="15">
      <c r="F496" s="176"/>
      <c r="G496" s="176"/>
      <c r="H496" s="176"/>
      <c r="I496" s="176"/>
      <c r="J496" s="176"/>
      <c r="K496" s="176"/>
    </row>
    <row r="497" spans="6:11" s="10" customFormat="1" ht="15">
      <c r="F497" s="176"/>
      <c r="G497" s="176"/>
      <c r="H497" s="176"/>
      <c r="I497" s="176"/>
      <c r="J497" s="176"/>
      <c r="K497" s="176"/>
    </row>
    <row r="498" spans="6:11" s="10" customFormat="1" ht="15">
      <c r="F498" s="176"/>
      <c r="G498" s="176"/>
      <c r="H498" s="176"/>
      <c r="I498" s="176"/>
      <c r="J498" s="176"/>
      <c r="K498" s="176"/>
    </row>
    <row r="499" spans="6:11" s="10" customFormat="1" ht="15">
      <c r="F499" s="176"/>
      <c r="G499" s="176"/>
      <c r="H499" s="176"/>
      <c r="I499" s="176"/>
      <c r="J499" s="176"/>
      <c r="K499" s="176"/>
    </row>
    <row r="500" spans="6:11" s="10" customFormat="1" ht="15">
      <c r="F500" s="176"/>
      <c r="G500" s="176"/>
      <c r="H500" s="176"/>
      <c r="I500" s="176"/>
      <c r="J500" s="176"/>
      <c r="K500" s="176"/>
    </row>
    <row r="501" spans="6:11" s="10" customFormat="1" ht="15">
      <c r="F501" s="176"/>
      <c r="G501" s="176"/>
      <c r="H501" s="176"/>
      <c r="I501" s="176"/>
      <c r="J501" s="176"/>
      <c r="K501" s="176"/>
    </row>
    <row r="502" spans="6:11" s="10" customFormat="1" ht="15">
      <c r="F502" s="176"/>
      <c r="G502" s="176"/>
      <c r="H502" s="176"/>
      <c r="I502" s="176"/>
      <c r="J502" s="176"/>
      <c r="K502" s="176"/>
    </row>
    <row r="503" spans="6:11" s="10" customFormat="1" ht="15">
      <c r="F503" s="176"/>
      <c r="G503" s="176"/>
      <c r="H503" s="176"/>
      <c r="I503" s="176"/>
      <c r="J503" s="176"/>
      <c r="K503" s="176"/>
    </row>
    <row r="504" spans="6:11" s="10" customFormat="1" ht="15">
      <c r="F504" s="176"/>
      <c r="G504" s="176"/>
      <c r="H504" s="176"/>
      <c r="I504" s="176"/>
      <c r="J504" s="176"/>
      <c r="K504" s="176"/>
    </row>
    <row r="505" spans="6:11" s="10" customFormat="1" ht="15">
      <c r="F505" s="176"/>
      <c r="G505" s="176"/>
      <c r="H505" s="176"/>
      <c r="I505" s="176"/>
      <c r="J505" s="176"/>
      <c r="K505" s="176"/>
    </row>
    <row r="506" spans="6:11" s="10" customFormat="1" ht="15">
      <c r="F506" s="176"/>
      <c r="G506" s="176"/>
      <c r="H506" s="176"/>
      <c r="I506" s="176"/>
      <c r="J506" s="176"/>
      <c r="K506" s="176"/>
    </row>
    <row r="507" spans="6:11" s="10" customFormat="1" ht="15">
      <c r="F507" s="176"/>
      <c r="G507" s="176"/>
      <c r="H507" s="176"/>
      <c r="I507" s="176"/>
      <c r="J507" s="176"/>
      <c r="K507" s="176"/>
    </row>
    <row r="508" spans="6:11" s="10" customFormat="1" ht="15">
      <c r="F508" s="176"/>
      <c r="G508" s="176"/>
      <c r="H508" s="176"/>
      <c r="I508" s="176"/>
      <c r="J508" s="176"/>
      <c r="K508" s="176"/>
    </row>
    <row r="509" spans="6:11" s="10" customFormat="1" ht="15">
      <c r="F509" s="176"/>
      <c r="G509" s="176"/>
      <c r="H509" s="176"/>
      <c r="I509" s="176"/>
      <c r="J509" s="176"/>
      <c r="K509" s="176"/>
    </row>
    <row r="510" spans="6:11" s="10" customFormat="1" ht="15">
      <c r="F510" s="176"/>
      <c r="G510" s="176"/>
      <c r="H510" s="176"/>
      <c r="I510" s="176"/>
      <c r="J510" s="176"/>
      <c r="K510" s="176"/>
    </row>
    <row r="511" spans="6:11" s="10" customFormat="1" ht="15">
      <c r="F511" s="176"/>
      <c r="G511" s="176"/>
      <c r="H511" s="176"/>
      <c r="I511" s="176"/>
      <c r="J511" s="176"/>
      <c r="K511" s="176"/>
    </row>
    <row r="512" spans="6:11" s="10" customFormat="1" ht="15">
      <c r="F512" s="176"/>
      <c r="G512" s="176"/>
      <c r="H512" s="176"/>
      <c r="I512" s="176"/>
      <c r="J512" s="176"/>
      <c r="K512" s="176"/>
    </row>
    <row r="513" spans="6:11" s="10" customFormat="1" ht="15">
      <c r="F513" s="176"/>
      <c r="G513" s="176"/>
      <c r="H513" s="176"/>
      <c r="I513" s="176"/>
      <c r="J513" s="176"/>
      <c r="K513" s="176"/>
    </row>
    <row r="514" spans="6:11" s="10" customFormat="1" ht="15">
      <c r="F514" s="176"/>
      <c r="G514" s="176"/>
      <c r="H514" s="176"/>
      <c r="I514" s="176"/>
      <c r="J514" s="176"/>
      <c r="K514" s="176"/>
    </row>
    <row r="515" spans="6:11" s="10" customFormat="1" ht="15">
      <c r="F515" s="176"/>
      <c r="G515" s="176"/>
      <c r="H515" s="176"/>
      <c r="I515" s="176"/>
      <c r="J515" s="176"/>
      <c r="K515" s="176"/>
    </row>
    <row r="516" spans="6:11" s="10" customFormat="1" ht="15">
      <c r="F516" s="176"/>
      <c r="G516" s="176"/>
      <c r="H516" s="176"/>
      <c r="I516" s="176"/>
      <c r="J516" s="176"/>
      <c r="K516" s="176"/>
    </row>
    <row r="517" spans="6:11" s="10" customFormat="1" ht="15">
      <c r="F517" s="176"/>
      <c r="G517" s="176"/>
      <c r="H517" s="176"/>
      <c r="I517" s="176"/>
      <c r="J517" s="176"/>
      <c r="K517" s="176"/>
    </row>
    <row r="518" spans="6:11" s="10" customFormat="1" ht="15">
      <c r="F518" s="176"/>
      <c r="G518" s="176"/>
      <c r="H518" s="176"/>
      <c r="I518" s="176"/>
      <c r="J518" s="176"/>
      <c r="K518" s="176"/>
    </row>
    <row r="519" spans="6:11" s="10" customFormat="1" ht="15">
      <c r="F519" s="176"/>
      <c r="G519" s="176"/>
      <c r="H519" s="176"/>
      <c r="I519" s="176"/>
      <c r="J519" s="176"/>
      <c r="K519" s="176"/>
    </row>
    <row r="520" spans="6:11" s="10" customFormat="1" ht="15">
      <c r="F520" s="176"/>
      <c r="G520" s="176"/>
      <c r="H520" s="176"/>
      <c r="I520" s="176"/>
      <c r="J520" s="176"/>
      <c r="K520" s="176"/>
    </row>
    <row r="521" spans="6:11" s="10" customFormat="1" ht="15">
      <c r="F521" s="176"/>
      <c r="G521" s="176"/>
      <c r="H521" s="176"/>
      <c r="I521" s="176"/>
      <c r="J521" s="176"/>
      <c r="K521" s="176"/>
    </row>
    <row r="522" spans="6:11" s="10" customFormat="1" ht="15">
      <c r="F522" s="176"/>
      <c r="G522" s="176"/>
      <c r="H522" s="176"/>
      <c r="I522" s="176"/>
      <c r="J522" s="176"/>
      <c r="K522" s="176"/>
    </row>
    <row r="523" spans="6:11" s="10" customFormat="1" ht="15">
      <c r="F523" s="176"/>
      <c r="G523" s="176"/>
      <c r="H523" s="176"/>
      <c r="I523" s="176"/>
      <c r="J523" s="176"/>
      <c r="K523" s="176"/>
    </row>
    <row r="524" spans="6:11" s="10" customFormat="1" ht="15">
      <c r="F524" s="176"/>
      <c r="G524" s="176"/>
      <c r="H524" s="176"/>
      <c r="I524" s="176"/>
      <c r="J524" s="176"/>
      <c r="K524" s="176"/>
    </row>
    <row r="525" spans="6:11" s="10" customFormat="1" ht="15">
      <c r="F525" s="176"/>
      <c r="G525" s="176"/>
      <c r="H525" s="176"/>
      <c r="I525" s="176"/>
      <c r="J525" s="176"/>
      <c r="K525" s="176"/>
    </row>
    <row r="526" spans="6:11" s="10" customFormat="1" ht="15">
      <c r="F526" s="176"/>
      <c r="G526" s="176"/>
      <c r="H526" s="176"/>
      <c r="I526" s="176"/>
      <c r="J526" s="176"/>
      <c r="K526" s="176"/>
    </row>
    <row r="527" spans="6:11" s="10" customFormat="1" ht="15">
      <c r="F527" s="176"/>
      <c r="G527" s="176"/>
      <c r="H527" s="176"/>
      <c r="I527" s="176"/>
      <c r="J527" s="176"/>
      <c r="K527" s="176"/>
    </row>
    <row r="528" spans="6:11" s="10" customFormat="1" ht="15">
      <c r="F528" s="176"/>
      <c r="G528" s="176"/>
      <c r="H528" s="176"/>
      <c r="I528" s="176"/>
      <c r="J528" s="176"/>
      <c r="K528" s="176"/>
    </row>
  </sheetData>
  <mergeCells count="124">
    <mergeCell ref="F158:G158"/>
    <mergeCell ref="F157:G157"/>
    <mergeCell ref="J157:K157"/>
    <mergeCell ref="J158:K158"/>
    <mergeCell ref="J128:K128"/>
    <mergeCell ref="E116:G116"/>
    <mergeCell ref="B90:K90"/>
    <mergeCell ref="B91:K91"/>
    <mergeCell ref="B92:K92"/>
    <mergeCell ref="B94:K94"/>
    <mergeCell ref="B98:K98"/>
    <mergeCell ref="B99:K99"/>
    <mergeCell ref="B102:K102"/>
    <mergeCell ref="I108:K108"/>
    <mergeCell ref="F137:G137"/>
    <mergeCell ref="F126:G126"/>
    <mergeCell ref="F130:G130"/>
    <mergeCell ref="F138:G138"/>
    <mergeCell ref="F127:G127"/>
    <mergeCell ref="F128:G128"/>
    <mergeCell ref="J138:K138"/>
    <mergeCell ref="F135:G135"/>
    <mergeCell ref="F136:G136"/>
    <mergeCell ref="F129:G129"/>
    <mergeCell ref="J129:K129"/>
    <mergeCell ref="J131:K131"/>
    <mergeCell ref="B17:K17"/>
    <mergeCell ref="B18:K18"/>
    <mergeCell ref="F1:K1"/>
    <mergeCell ref="B13:K13"/>
    <mergeCell ref="B14:K14"/>
    <mergeCell ref="B15:K15"/>
    <mergeCell ref="A1:E1"/>
    <mergeCell ref="F2:K2"/>
    <mergeCell ref="B67:K67"/>
    <mergeCell ref="B36:K36"/>
    <mergeCell ref="B9:K9"/>
    <mergeCell ref="B19:K19"/>
    <mergeCell ref="B20:K20"/>
    <mergeCell ref="B21:K21"/>
    <mergeCell ref="B28:K28"/>
    <mergeCell ref="B16:K16"/>
    <mergeCell ref="B56:K56"/>
    <mergeCell ref="B65:K65"/>
    <mergeCell ref="B66:K66"/>
    <mergeCell ref="B53:K53"/>
    <mergeCell ref="B96:K96"/>
    <mergeCell ref="B97:K97"/>
    <mergeCell ref="B39:K39"/>
    <mergeCell ref="B40:K40"/>
    <mergeCell ref="B43:K43"/>
    <mergeCell ref="B44:K44"/>
    <mergeCell ref="B45:K45"/>
    <mergeCell ref="B48:K48"/>
    <mergeCell ref="B64:K64"/>
    <mergeCell ref="B68:K68"/>
    <mergeCell ref="B69:K69"/>
    <mergeCell ref="B82:K82"/>
    <mergeCell ref="B86:K86"/>
    <mergeCell ref="B87:K87"/>
    <mergeCell ref="B89:K89"/>
    <mergeCell ref="B72:K72"/>
    <mergeCell ref="B75:K75"/>
    <mergeCell ref="B78:K78"/>
    <mergeCell ref="I109:K109"/>
    <mergeCell ref="E108:G108"/>
    <mergeCell ref="E109:G109"/>
    <mergeCell ref="F113:G113"/>
    <mergeCell ref="J113:K113"/>
    <mergeCell ref="F111:G111"/>
    <mergeCell ref="F110:G110"/>
    <mergeCell ref="J110:K110"/>
    <mergeCell ref="F112:G112"/>
    <mergeCell ref="J111:K111"/>
    <mergeCell ref="F117:G117"/>
    <mergeCell ref="J135:K135"/>
    <mergeCell ref="J136:K136"/>
    <mergeCell ref="F132:G132"/>
    <mergeCell ref="F131:G131"/>
    <mergeCell ref="J126:K126"/>
    <mergeCell ref="J130:K130"/>
    <mergeCell ref="J132:K132"/>
    <mergeCell ref="J124:K124"/>
    <mergeCell ref="J127:K127"/>
    <mergeCell ref="F119:G119"/>
    <mergeCell ref="F123:G123"/>
    <mergeCell ref="F124:G124"/>
    <mergeCell ref="F121:G121"/>
    <mergeCell ref="J112:K112"/>
    <mergeCell ref="J123:K123"/>
    <mergeCell ref="J118:K118"/>
    <mergeCell ref="J120:K120"/>
    <mergeCell ref="I116:K116"/>
    <mergeCell ref="J117:K117"/>
    <mergeCell ref="J121:K121"/>
    <mergeCell ref="J119:K119"/>
    <mergeCell ref="J147:K147"/>
    <mergeCell ref="J140:K140"/>
    <mergeCell ref="J141:K141"/>
    <mergeCell ref="J144:K144"/>
    <mergeCell ref="J139:K139"/>
    <mergeCell ref="F160:G160"/>
    <mergeCell ref="J160:K160"/>
    <mergeCell ref="F161:G161"/>
    <mergeCell ref="J161:K161"/>
    <mergeCell ref="F146:G146"/>
    <mergeCell ref="F152:G152"/>
    <mergeCell ref="F148:G148"/>
    <mergeCell ref="F145:G145"/>
    <mergeCell ref="J145:K145"/>
    <mergeCell ref="F147:G147"/>
    <mergeCell ref="F141:G141"/>
    <mergeCell ref="F144:G144"/>
    <mergeCell ref="F140:G140"/>
    <mergeCell ref="J154:K154"/>
    <mergeCell ref="F154:G154"/>
    <mergeCell ref="F150:G150"/>
    <mergeCell ref="J150:K150"/>
    <mergeCell ref="F151:G151"/>
    <mergeCell ref="J151:K151"/>
    <mergeCell ref="F153:G153"/>
    <mergeCell ref="F139:G139"/>
    <mergeCell ref="F159:G159"/>
    <mergeCell ref="J159:K159"/>
  </mergeCells>
  <phoneticPr fontId="9" type="noConversion"/>
  <pageMargins left="0.74" right="0.2" top="0.49" bottom="0.6" header="0.2" footer="0.31"/>
  <pageSetup paperSize="9" firstPageNumber="7" orientation="portrait" useFirstPageNumber="1" verticalDpi="300" r:id="rId1"/>
  <headerFooter alignWithMargins="0">
    <oddFooter>&amp;RTrang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  <pageSetUpPr fitToPage="1"/>
  </sheetPr>
  <dimension ref="A1:L133"/>
  <sheetViews>
    <sheetView topLeftCell="A52" workbookViewId="0">
      <selection activeCell="E10" sqref="E10"/>
    </sheetView>
  </sheetViews>
  <sheetFormatPr defaultRowHeight="15"/>
  <cols>
    <col min="1" max="1" width="3" style="220" customWidth="1"/>
    <col min="2" max="2" width="26.42578125" style="220" customWidth="1"/>
    <col min="3" max="3" width="14" style="220" customWidth="1"/>
    <col min="4" max="4" width="0.5703125" style="220" customWidth="1"/>
    <col min="5" max="5" width="16" style="220" customWidth="1"/>
    <col min="6" max="6" width="1" style="220" customWidth="1"/>
    <col min="7" max="7" width="16.5703125" style="220" customWidth="1"/>
    <col min="8" max="8" width="13.42578125" style="220" hidden="1" customWidth="1"/>
    <col min="9" max="9" width="14.28515625" style="220" hidden="1" customWidth="1"/>
    <col min="10" max="10" width="0.85546875" style="220" customWidth="1"/>
    <col min="11" max="11" width="18" style="220" customWidth="1"/>
    <col min="12" max="16384" width="9.140625" style="220"/>
  </cols>
  <sheetData>
    <row r="1" spans="1:12" s="8" customFormat="1" ht="17.25">
      <c r="A1" s="222" t="str">
        <f>+'TM1'!A1</f>
        <v>C¤NG TY CP C¤NG TR×NH GTVT QU¶NG NAM</v>
      </c>
      <c r="B1" s="48"/>
      <c r="C1" s="48"/>
      <c r="D1" s="48"/>
      <c r="E1" s="49"/>
      <c r="F1" s="354" t="s">
        <v>419</v>
      </c>
      <c r="G1" s="354"/>
      <c r="H1" s="354"/>
      <c r="I1" s="354"/>
      <c r="J1" s="354"/>
      <c r="K1" s="354"/>
    </row>
    <row r="2" spans="1:12" s="33" customFormat="1" ht="15.75">
      <c r="A2" s="14" t="str">
        <f>+'TM1'!A2</f>
        <v>Sè 10 NguyÔn Du, TP Tam Kú, Qu¶ng Nam</v>
      </c>
      <c r="B2" s="209"/>
      <c r="C2" s="210"/>
      <c r="D2" s="210"/>
      <c r="E2" s="210"/>
      <c r="F2" s="210"/>
      <c r="G2" s="349" t="s">
        <v>595</v>
      </c>
      <c r="H2" s="349"/>
      <c r="I2" s="349"/>
      <c r="J2" s="349"/>
      <c r="K2" s="349"/>
      <c r="L2" s="242"/>
    </row>
    <row r="3" spans="1:12" s="10" customFormat="1" ht="9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s="4" customFormat="1" ht="20.25">
      <c r="A4" s="235" t="s">
        <v>418</v>
      </c>
      <c r="B4" s="3"/>
      <c r="C4" s="3"/>
      <c r="D4" s="3"/>
      <c r="E4" s="3"/>
      <c r="F4" s="174"/>
      <c r="G4" s="174"/>
      <c r="H4" s="174"/>
      <c r="I4" s="174"/>
      <c r="J4" s="174"/>
      <c r="K4" s="174"/>
    </row>
    <row r="5" spans="1:12" s="7" customFormat="1">
      <c r="A5" s="241" t="s">
        <v>474</v>
      </c>
      <c r="B5" s="6"/>
      <c r="C5" s="6"/>
      <c r="D5" s="6"/>
      <c r="E5" s="6"/>
      <c r="F5" s="175"/>
      <c r="G5" s="175"/>
      <c r="H5" s="175"/>
      <c r="I5" s="175"/>
      <c r="J5" s="175"/>
      <c r="K5" s="175"/>
    </row>
    <row r="6" spans="1:12" s="10" customFormat="1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s="9" customFormat="1" ht="15.75">
      <c r="A7" s="9" t="s">
        <v>396</v>
      </c>
      <c r="B7" s="9" t="s">
        <v>400</v>
      </c>
    </row>
    <row r="8" spans="1:12" s="10" customFormat="1" ht="7.5" customHeight="1"/>
    <row r="9" spans="1:12" s="25" customFormat="1" ht="31.5">
      <c r="A9" s="64"/>
      <c r="B9" s="64" t="s">
        <v>402</v>
      </c>
      <c r="C9" s="206" t="s">
        <v>354</v>
      </c>
      <c r="D9" s="206"/>
      <c r="E9" s="206" t="s">
        <v>599</v>
      </c>
      <c r="F9" s="206"/>
      <c r="G9" s="206" t="s">
        <v>600</v>
      </c>
      <c r="H9" s="206" t="s">
        <v>403</v>
      </c>
      <c r="I9" s="357" t="s">
        <v>404</v>
      </c>
      <c r="J9" s="357"/>
      <c r="K9" s="357"/>
    </row>
    <row r="10" spans="1:12" s="25" customFormat="1" ht="15.75">
      <c r="A10" s="91"/>
      <c r="B10" s="91"/>
      <c r="C10" s="27" t="s">
        <v>598</v>
      </c>
      <c r="D10" s="27"/>
      <c r="E10" s="27" t="s">
        <v>598</v>
      </c>
      <c r="F10" s="27"/>
      <c r="G10" s="27" t="s">
        <v>598</v>
      </c>
      <c r="H10" s="27"/>
      <c r="I10" s="27"/>
      <c r="J10" s="27"/>
      <c r="K10" s="27" t="s">
        <v>598</v>
      </c>
    </row>
    <row r="11" spans="1:12" s="9" customFormat="1" ht="21" customHeight="1">
      <c r="A11" s="87"/>
      <c r="B11" s="87" t="s">
        <v>456</v>
      </c>
      <c r="C11" s="211"/>
      <c r="D11" s="211"/>
      <c r="E11" s="211"/>
      <c r="F11" s="211"/>
      <c r="G11" s="211"/>
      <c r="H11" s="211"/>
      <c r="I11" s="211"/>
      <c r="J11" s="211"/>
      <c r="K11" s="211"/>
      <c r="L11" s="87"/>
    </row>
    <row r="12" spans="1:12" s="9" customFormat="1" ht="21" customHeight="1">
      <c r="A12" s="87"/>
      <c r="B12" s="87" t="s">
        <v>447</v>
      </c>
      <c r="C12" s="212">
        <v>4173608209</v>
      </c>
      <c r="D12" s="213"/>
      <c r="E12" s="212">
        <v>28442527228</v>
      </c>
      <c r="F12" s="213"/>
      <c r="G12" s="212">
        <v>6538147137</v>
      </c>
      <c r="H12" s="213"/>
      <c r="I12" s="213"/>
      <c r="J12" s="213">
        <v>0</v>
      </c>
      <c r="K12" s="212">
        <f>SUM(C12:J12)</f>
        <v>39154282574</v>
      </c>
      <c r="L12" s="87"/>
    </row>
    <row r="13" spans="1:12" s="10" customFormat="1">
      <c r="A13" s="50"/>
      <c r="B13" s="214" t="s">
        <v>552</v>
      </c>
      <c r="C13" s="215"/>
      <c r="D13" s="215"/>
      <c r="E13" s="215">
        <v>125600000</v>
      </c>
      <c r="F13" s="215"/>
      <c r="G13" s="215"/>
      <c r="H13" s="215"/>
      <c r="I13" s="215"/>
      <c r="J13" s="215"/>
      <c r="K13" s="215">
        <f t="shared" ref="K13:K18" si="0">SUM(C13:H13)</f>
        <v>125600000</v>
      </c>
      <c r="L13" s="50"/>
    </row>
    <row r="14" spans="1:12" s="10" customFormat="1">
      <c r="A14" s="50"/>
      <c r="B14" s="214" t="s">
        <v>448</v>
      </c>
      <c r="C14" s="215"/>
      <c r="D14" s="215"/>
      <c r="E14" s="215"/>
      <c r="F14" s="215"/>
      <c r="G14" s="215"/>
      <c r="H14" s="215"/>
      <c r="I14" s="215"/>
      <c r="J14" s="215"/>
      <c r="K14" s="215">
        <f t="shared" si="0"/>
        <v>0</v>
      </c>
      <c r="L14" s="50"/>
    </row>
    <row r="15" spans="1:12" s="10" customFormat="1">
      <c r="A15" s="50"/>
      <c r="B15" s="214" t="s">
        <v>449</v>
      </c>
      <c r="C15" s="215"/>
      <c r="D15" s="215"/>
      <c r="E15" s="215"/>
      <c r="F15" s="215"/>
      <c r="G15" s="215"/>
      <c r="H15" s="215"/>
      <c r="I15" s="215"/>
      <c r="J15" s="215"/>
      <c r="K15" s="215">
        <f t="shared" si="0"/>
        <v>0</v>
      </c>
      <c r="L15" s="50"/>
    </row>
    <row r="16" spans="1:12" s="10" customFormat="1">
      <c r="A16" s="50"/>
      <c r="B16" s="214" t="s">
        <v>502</v>
      </c>
      <c r="C16" s="215"/>
      <c r="D16" s="215"/>
      <c r="E16" s="215"/>
      <c r="F16" s="215"/>
      <c r="G16" s="215"/>
      <c r="H16" s="215"/>
      <c r="I16" s="215"/>
      <c r="J16" s="215"/>
      <c r="K16" s="215">
        <f t="shared" si="0"/>
        <v>0</v>
      </c>
      <c r="L16" s="50"/>
    </row>
    <row r="17" spans="1:12" s="10" customFormat="1">
      <c r="A17" s="50"/>
      <c r="B17" s="214" t="s">
        <v>503</v>
      </c>
      <c r="C17" s="215"/>
      <c r="D17" s="215"/>
      <c r="E17" s="215"/>
      <c r="F17" s="215"/>
      <c r="G17" s="215"/>
      <c r="H17" s="215"/>
      <c r="I17" s="215"/>
      <c r="J17" s="215"/>
      <c r="K17" s="215">
        <f t="shared" si="0"/>
        <v>0</v>
      </c>
      <c r="L17" s="50"/>
    </row>
    <row r="18" spans="1:12" s="10" customFormat="1" ht="21" hidden="1" customHeight="1">
      <c r="A18" s="50"/>
      <c r="B18" s="214" t="s">
        <v>504</v>
      </c>
      <c r="C18" s="215"/>
      <c r="D18" s="215"/>
      <c r="E18" s="215"/>
      <c r="F18" s="215"/>
      <c r="G18" s="215"/>
      <c r="H18" s="215"/>
      <c r="I18" s="215"/>
      <c r="J18" s="215"/>
      <c r="K18" s="215">
        <f t="shared" si="0"/>
        <v>0</v>
      </c>
      <c r="L18" s="50"/>
    </row>
    <row r="19" spans="1:12" s="9" customFormat="1" ht="21" customHeight="1">
      <c r="A19" s="87"/>
      <c r="B19" s="87" t="s">
        <v>507</v>
      </c>
      <c r="C19" s="212">
        <f>+C12+C13-C17</f>
        <v>4173608209</v>
      </c>
      <c r="D19" s="216"/>
      <c r="E19" s="212">
        <f>+E12+E13-E17</f>
        <v>28568127228</v>
      </c>
      <c r="F19" s="216"/>
      <c r="G19" s="212">
        <f>+G12+G13-G17</f>
        <v>6538147137</v>
      </c>
      <c r="H19" s="216">
        <f>+H12+H13-H17</f>
        <v>0</v>
      </c>
      <c r="I19" s="213"/>
      <c r="J19" s="213">
        <v>0</v>
      </c>
      <c r="K19" s="212">
        <f>+K12+K13-K17</f>
        <v>39279882574</v>
      </c>
      <c r="L19" s="87"/>
    </row>
    <row r="20" spans="1:12" s="9" customFormat="1" ht="21" customHeight="1">
      <c r="A20" s="87"/>
      <c r="B20" s="87" t="s">
        <v>505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87"/>
    </row>
    <row r="21" spans="1:12" s="9" customFormat="1" ht="21" customHeight="1">
      <c r="A21" s="87"/>
      <c r="B21" s="87" t="s">
        <v>447</v>
      </c>
      <c r="C21" s="212">
        <v>3339012007</v>
      </c>
      <c r="D21" s="216"/>
      <c r="E21" s="212">
        <v>23327697299</v>
      </c>
      <c r="F21" s="216"/>
      <c r="G21" s="212">
        <v>5272790778</v>
      </c>
      <c r="H21" s="216">
        <v>0</v>
      </c>
      <c r="I21" s="213"/>
      <c r="J21" s="213">
        <v>0</v>
      </c>
      <c r="K21" s="212">
        <f>SUM(C21:J21)</f>
        <v>31939500084</v>
      </c>
      <c r="L21" s="87"/>
    </row>
    <row r="22" spans="1:12" s="10" customFormat="1">
      <c r="A22" s="50"/>
      <c r="B22" s="214" t="s">
        <v>566</v>
      </c>
      <c r="C22" s="215">
        <v>65604450</v>
      </c>
      <c r="D22" s="215"/>
      <c r="E22" s="215">
        <v>680044274</v>
      </c>
      <c r="F22" s="215"/>
      <c r="G22" s="215">
        <v>150301644</v>
      </c>
      <c r="H22" s="215"/>
      <c r="I22" s="218"/>
      <c r="J22" s="218"/>
      <c r="K22" s="215">
        <f>+C22+E22+G22</f>
        <v>895950368</v>
      </c>
      <c r="L22" s="50"/>
    </row>
    <row r="23" spans="1:12" s="10" customFormat="1">
      <c r="A23" s="50"/>
      <c r="B23" s="214" t="s">
        <v>449</v>
      </c>
      <c r="C23" s="218"/>
      <c r="D23" s="218"/>
      <c r="E23" s="218"/>
      <c r="F23" s="218"/>
      <c r="G23" s="218"/>
      <c r="H23" s="218"/>
      <c r="I23" s="218"/>
      <c r="J23" s="218"/>
      <c r="K23" s="215">
        <v>0</v>
      </c>
      <c r="L23" s="50"/>
    </row>
    <row r="24" spans="1:12" s="10" customFormat="1">
      <c r="A24" s="50"/>
      <c r="B24" s="214" t="s">
        <v>506</v>
      </c>
      <c r="C24" s="218"/>
      <c r="D24" s="218"/>
      <c r="E24" s="218"/>
      <c r="F24" s="218"/>
      <c r="G24" s="218"/>
      <c r="H24" s="218"/>
      <c r="I24" s="218"/>
      <c r="J24" s="218"/>
      <c r="K24" s="215">
        <v>0</v>
      </c>
      <c r="L24" s="50"/>
    </row>
    <row r="25" spans="1:12" s="10" customFormat="1">
      <c r="A25" s="50"/>
      <c r="B25" s="214" t="s">
        <v>503</v>
      </c>
      <c r="C25" s="218"/>
      <c r="D25" s="218"/>
      <c r="E25" s="218"/>
      <c r="F25" s="218"/>
      <c r="G25" s="218"/>
      <c r="H25" s="218"/>
      <c r="I25" s="218"/>
      <c r="J25" s="218"/>
      <c r="K25" s="215">
        <v>0</v>
      </c>
      <c r="L25" s="50"/>
    </row>
    <row r="26" spans="1:12" s="10" customFormat="1" ht="21" hidden="1" customHeight="1">
      <c r="A26" s="50"/>
      <c r="B26" s="214" t="s">
        <v>504</v>
      </c>
      <c r="C26" s="218"/>
      <c r="D26" s="218"/>
      <c r="E26" s="218"/>
      <c r="F26" s="218"/>
      <c r="G26" s="218"/>
      <c r="H26" s="218"/>
      <c r="I26" s="218"/>
      <c r="J26" s="218"/>
      <c r="K26" s="215">
        <v>0</v>
      </c>
      <c r="L26" s="50"/>
    </row>
    <row r="27" spans="1:12" s="9" customFormat="1" ht="21" customHeight="1">
      <c r="A27" s="87"/>
      <c r="B27" s="87" t="s">
        <v>507</v>
      </c>
      <c r="C27" s="212">
        <f>+C21+C22+C23-C25</f>
        <v>3404616457</v>
      </c>
      <c r="D27" s="216"/>
      <c r="E27" s="212">
        <f t="shared" ref="E27:K27" si="1">+E21+E22+E23-E25</f>
        <v>24007741573</v>
      </c>
      <c r="F27" s="216"/>
      <c r="G27" s="212">
        <f t="shared" si="1"/>
        <v>5423092422</v>
      </c>
      <c r="H27" s="216">
        <f t="shared" si="1"/>
        <v>0</v>
      </c>
      <c r="I27" s="213"/>
      <c r="J27" s="213">
        <f t="shared" si="1"/>
        <v>0</v>
      </c>
      <c r="K27" s="212">
        <f t="shared" si="1"/>
        <v>32835450452</v>
      </c>
      <c r="L27" s="87"/>
    </row>
    <row r="28" spans="1:12" s="9" customFormat="1" ht="21" customHeight="1">
      <c r="A28" s="87"/>
      <c r="B28" s="87" t="s">
        <v>281</v>
      </c>
      <c r="C28" s="217"/>
      <c r="D28" s="217"/>
      <c r="E28" s="217"/>
      <c r="F28" s="217"/>
      <c r="G28" s="217"/>
      <c r="H28" s="217"/>
      <c r="I28" s="217"/>
      <c r="J28" s="217"/>
      <c r="K28" s="217"/>
      <c r="L28" s="87"/>
    </row>
    <row r="29" spans="1:12" s="10" customFormat="1">
      <c r="A29" s="50"/>
      <c r="B29" s="50" t="s">
        <v>282</v>
      </c>
      <c r="C29" s="215">
        <f>+C12-C21</f>
        <v>834596202</v>
      </c>
      <c r="D29" s="215"/>
      <c r="E29" s="215">
        <f t="shared" ref="E29:K29" si="2">+E12-E21</f>
        <v>5114829929</v>
      </c>
      <c r="F29" s="215"/>
      <c r="G29" s="215">
        <f t="shared" si="2"/>
        <v>1265356359</v>
      </c>
      <c r="H29" s="215">
        <f t="shared" si="2"/>
        <v>0</v>
      </c>
      <c r="I29" s="215"/>
      <c r="J29" s="215">
        <f t="shared" si="2"/>
        <v>0</v>
      </c>
      <c r="K29" s="215">
        <f t="shared" si="2"/>
        <v>7214782490</v>
      </c>
      <c r="L29" s="50"/>
    </row>
    <row r="30" spans="1:12" s="9" customFormat="1" ht="21" customHeight="1" thickBot="1">
      <c r="A30" s="87"/>
      <c r="B30" s="87" t="s">
        <v>286</v>
      </c>
      <c r="C30" s="219">
        <f>+C19-C27</f>
        <v>768991752</v>
      </c>
      <c r="D30" s="216"/>
      <c r="E30" s="219">
        <f t="shared" ref="E30:K30" si="3">+E19-E27</f>
        <v>4560385655</v>
      </c>
      <c r="F30" s="216"/>
      <c r="G30" s="219">
        <f t="shared" si="3"/>
        <v>1115054715</v>
      </c>
      <c r="H30" s="216">
        <f t="shared" si="3"/>
        <v>0</v>
      </c>
      <c r="I30" s="213"/>
      <c r="J30" s="213">
        <f t="shared" si="3"/>
        <v>0</v>
      </c>
      <c r="K30" s="219">
        <f t="shared" si="3"/>
        <v>6444432122</v>
      </c>
      <c r="L30" s="87"/>
    </row>
    <row r="31" spans="1:12" s="10" customFormat="1" ht="12" customHeight="1" thickTop="1">
      <c r="A31" s="50"/>
      <c r="B31" s="50"/>
      <c r="C31" s="218"/>
      <c r="D31" s="218"/>
      <c r="E31" s="218"/>
      <c r="F31" s="218"/>
      <c r="G31" s="218"/>
      <c r="H31" s="218"/>
      <c r="I31" s="218"/>
      <c r="J31" s="218"/>
      <c r="K31" s="218"/>
      <c r="L31" s="50"/>
    </row>
    <row r="32" spans="1:12" s="10" customFormat="1" ht="34.5" customHeight="1">
      <c r="A32" s="20" t="s">
        <v>181</v>
      </c>
      <c r="B32" s="356" t="s">
        <v>568</v>
      </c>
      <c r="C32" s="356"/>
      <c r="D32" s="356"/>
      <c r="E32" s="356"/>
      <c r="F32" s="356"/>
      <c r="G32" s="356"/>
      <c r="H32" s="356"/>
      <c r="I32" s="356"/>
      <c r="J32" s="356"/>
      <c r="K32" s="356"/>
    </row>
    <row r="33" spans="1:11" s="10" customFormat="1" ht="33" customHeight="1">
      <c r="A33" s="10" t="s">
        <v>181</v>
      </c>
      <c r="B33" s="356" t="s">
        <v>567</v>
      </c>
      <c r="C33" s="356"/>
      <c r="D33" s="356"/>
      <c r="E33" s="356"/>
      <c r="F33" s="356"/>
      <c r="G33" s="356"/>
      <c r="H33" s="356"/>
      <c r="I33" s="356"/>
      <c r="J33" s="356"/>
      <c r="K33" s="356"/>
    </row>
    <row r="34" spans="1:11" s="10" customFormat="1" ht="2.25" customHeight="1">
      <c r="F34" s="50"/>
      <c r="J34" s="50"/>
    </row>
    <row r="35" spans="1:11" s="9" customFormat="1" ht="15.75">
      <c r="A35" s="9" t="s">
        <v>401</v>
      </c>
      <c r="B35" s="9" t="s">
        <v>287</v>
      </c>
      <c r="F35" s="87"/>
      <c r="J35" s="87"/>
    </row>
    <row r="36" spans="1:11" s="9" customFormat="1" ht="25.5" customHeight="1">
      <c r="D36" s="205"/>
      <c r="E36" s="208" t="s">
        <v>596</v>
      </c>
      <c r="F36" s="221"/>
      <c r="G36" s="208" t="s">
        <v>596</v>
      </c>
      <c r="H36" s="205"/>
      <c r="I36" s="205"/>
      <c r="J36" s="87"/>
      <c r="K36" s="208" t="s">
        <v>597</v>
      </c>
    </row>
    <row r="37" spans="1:11" s="9" customFormat="1" ht="15.75">
      <c r="B37" s="17"/>
      <c r="C37" s="355" t="s">
        <v>598</v>
      </c>
      <c r="D37" s="355"/>
      <c r="E37" s="355"/>
      <c r="F37" s="207"/>
      <c r="G37" s="23" t="s">
        <v>598</v>
      </c>
      <c r="H37" s="23"/>
      <c r="I37" s="23"/>
      <c r="J37" s="207"/>
      <c r="K37" s="23" t="s">
        <v>598</v>
      </c>
    </row>
    <row r="38" spans="1:11" s="9" customFormat="1" ht="15.75">
      <c r="B38" s="9" t="s">
        <v>557</v>
      </c>
      <c r="F38" s="87"/>
      <c r="J38" s="87"/>
    </row>
    <row r="39" spans="1:11" s="10" customFormat="1">
      <c r="B39" s="10" t="s">
        <v>288</v>
      </c>
      <c r="E39" s="28">
        <v>224000000</v>
      </c>
      <c r="F39" s="152"/>
      <c r="G39" s="28">
        <v>37620000</v>
      </c>
      <c r="J39" s="50"/>
      <c r="K39" s="29">
        <f>+E39+G39</f>
        <v>261620000</v>
      </c>
    </row>
    <row r="40" spans="1:11" s="10" customFormat="1">
      <c r="B40" s="10" t="s">
        <v>554</v>
      </c>
      <c r="E40" s="28"/>
      <c r="F40" s="152"/>
      <c r="G40" s="28"/>
      <c r="J40" s="50"/>
      <c r="K40" s="29"/>
    </row>
    <row r="41" spans="1:11" s="10" customFormat="1">
      <c r="B41" s="10" t="s">
        <v>289</v>
      </c>
      <c r="F41" s="50"/>
      <c r="J41" s="50"/>
    </row>
    <row r="42" spans="1:11" s="9" customFormat="1" ht="16.5" thickBot="1">
      <c r="B42" s="9" t="s">
        <v>553</v>
      </c>
      <c r="E42" s="212">
        <f>+E39-E41</f>
        <v>224000000</v>
      </c>
      <c r="F42" s="151"/>
      <c r="G42" s="212">
        <f>+G39-G41</f>
        <v>37620000</v>
      </c>
      <c r="H42" s="32"/>
      <c r="J42" s="87"/>
      <c r="K42" s="212">
        <f>+K39</f>
        <v>261620000</v>
      </c>
    </row>
    <row r="43" spans="1:11" s="9" customFormat="1" ht="16.5" thickTop="1">
      <c r="B43" s="9" t="s">
        <v>505</v>
      </c>
      <c r="E43" s="87"/>
      <c r="F43" s="87"/>
      <c r="G43" s="28"/>
      <c r="J43" s="87"/>
    </row>
    <row r="44" spans="1:11" s="10" customFormat="1" ht="15.75">
      <c r="B44" s="10" t="s">
        <v>288</v>
      </c>
      <c r="E44" s="103">
        <v>0</v>
      </c>
      <c r="F44" s="103"/>
      <c r="G44" s="28">
        <v>3224569</v>
      </c>
      <c r="J44" s="50"/>
      <c r="K44" s="29">
        <f>+G44</f>
        <v>3224569</v>
      </c>
    </row>
    <row r="45" spans="1:11" s="10" customFormat="1" ht="15.75">
      <c r="B45" s="10" t="s">
        <v>555</v>
      </c>
      <c r="E45" s="103"/>
      <c r="F45" s="103"/>
      <c r="G45" s="28">
        <v>268714</v>
      </c>
      <c r="J45" s="50"/>
      <c r="K45" s="29">
        <f>+G45</f>
        <v>268714</v>
      </c>
    </row>
    <row r="46" spans="1:11" s="10" customFormat="1" ht="15.75">
      <c r="B46" s="10" t="s">
        <v>556</v>
      </c>
      <c r="E46" s="103"/>
      <c r="F46" s="103"/>
      <c r="G46" s="28"/>
      <c r="J46" s="50"/>
    </row>
    <row r="47" spans="1:11" s="9" customFormat="1" ht="16.5" thickBot="1">
      <c r="B47" s="9" t="s">
        <v>553</v>
      </c>
      <c r="E47" s="212"/>
      <c r="F47" s="87"/>
      <c r="G47" s="212">
        <f>+G44+G45</f>
        <v>3493283</v>
      </c>
      <c r="H47" s="32"/>
      <c r="J47" s="87"/>
      <c r="K47" s="212">
        <f>+K45+K44</f>
        <v>3493283</v>
      </c>
    </row>
    <row r="48" spans="1:11" s="9" customFormat="1" ht="16.5" thickTop="1">
      <c r="B48" s="9" t="s">
        <v>558</v>
      </c>
      <c r="E48" s="87"/>
      <c r="F48" s="87"/>
      <c r="J48" s="87"/>
    </row>
    <row r="49" spans="2:11" s="10" customFormat="1">
      <c r="B49" s="10" t="s">
        <v>288</v>
      </c>
      <c r="E49" s="154">
        <f>+E42-E44</f>
        <v>224000000</v>
      </c>
      <c r="F49" s="154"/>
      <c r="G49" s="154">
        <f>+G42-G44</f>
        <v>34395431</v>
      </c>
      <c r="J49" s="50"/>
      <c r="K49" s="29">
        <f>+E49+G49</f>
        <v>258395431</v>
      </c>
    </row>
    <row r="50" spans="2:11" s="9" customFormat="1" ht="16.5" thickBot="1">
      <c r="B50" s="9" t="s">
        <v>290</v>
      </c>
      <c r="E50" s="102">
        <f>+E42-E47</f>
        <v>224000000</v>
      </c>
      <c r="F50" s="104"/>
      <c r="G50" s="102">
        <f>+G42-G47</f>
        <v>34126717</v>
      </c>
      <c r="H50" s="32"/>
      <c r="J50" s="87"/>
      <c r="K50" s="102">
        <f>+G50+E50</f>
        <v>258126717</v>
      </c>
    </row>
    <row r="51" spans="2:11" s="10" customFormat="1" ht="9" customHeight="1" thickTop="1">
      <c r="E51" s="87"/>
      <c r="F51" s="87"/>
      <c r="G51" s="50"/>
      <c r="J51" s="50"/>
    </row>
    <row r="52" spans="2:11" s="10" customFormat="1" ht="31.5" customHeight="1">
      <c r="B52" s="344" t="s">
        <v>0</v>
      </c>
      <c r="C52" s="344"/>
      <c r="D52" s="344"/>
      <c r="E52" s="344"/>
      <c r="F52" s="344"/>
      <c r="G52" s="344"/>
      <c r="H52" s="344"/>
      <c r="I52" s="344"/>
      <c r="J52" s="344"/>
      <c r="K52" s="344"/>
    </row>
    <row r="53" spans="2:11" s="10" customFormat="1" ht="33" customHeight="1">
      <c r="B53" s="344" t="s">
        <v>1</v>
      </c>
      <c r="C53" s="344"/>
      <c r="D53" s="344"/>
      <c r="E53" s="344"/>
      <c r="F53" s="344"/>
      <c r="G53" s="344"/>
      <c r="H53" s="344"/>
      <c r="I53" s="344"/>
      <c r="J53" s="344"/>
      <c r="K53" s="344"/>
    </row>
    <row r="54" spans="2:11" s="10" customFormat="1">
      <c r="J54" s="50"/>
    </row>
    <row r="55" spans="2:11" s="10" customFormat="1">
      <c r="J55" s="50"/>
    </row>
    <row r="56" spans="2:11" s="10" customFormat="1"/>
    <row r="57" spans="2:11" s="10" customFormat="1"/>
    <row r="58" spans="2:11" s="10" customFormat="1"/>
    <row r="59" spans="2:11" s="10" customFormat="1"/>
    <row r="60" spans="2:11" s="10" customFormat="1"/>
    <row r="61" spans="2:11" s="10" customFormat="1"/>
    <row r="62" spans="2:11" s="10" customFormat="1"/>
    <row r="63" spans="2:11" s="10" customFormat="1"/>
    <row r="64" spans="2:11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</sheetData>
  <mergeCells count="8">
    <mergeCell ref="F1:K1"/>
    <mergeCell ref="B52:K52"/>
    <mergeCell ref="B53:K53"/>
    <mergeCell ref="C37:E37"/>
    <mergeCell ref="G2:K2"/>
    <mergeCell ref="B32:K32"/>
    <mergeCell ref="B33:K33"/>
    <mergeCell ref="I9:K9"/>
  </mergeCells>
  <phoneticPr fontId="9" type="noConversion"/>
  <pageMargins left="0.71" right="0.2" top="0.32" bottom="0.45" header="0.23" footer="0.24"/>
  <pageSetup paperSize="9" scale="91" firstPageNumber="12" orientation="portrait" useFirstPageNumber="1" r:id="rId1"/>
  <headerFooter alignWithMargins="0">
    <oddFooter>&amp;RTrang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102"/>
  <sheetViews>
    <sheetView topLeftCell="A103" workbookViewId="0">
      <selection activeCell="J88" sqref="J88"/>
    </sheetView>
  </sheetViews>
  <sheetFormatPr defaultRowHeight="15"/>
  <cols>
    <col min="1" max="1" width="3.85546875" style="10" customWidth="1"/>
    <col min="2" max="2" width="15.140625" style="10" customWidth="1"/>
    <col min="3" max="3" width="36.7109375" style="10" customWidth="1"/>
    <col min="4" max="4" width="9.28515625" style="10" customWidth="1"/>
    <col min="5" max="5" width="7.7109375" style="10" customWidth="1"/>
    <col min="6" max="6" width="1.42578125" style="10" customWidth="1"/>
    <col min="7" max="7" width="11" style="10" customWidth="1"/>
    <col min="8" max="8" width="7.140625" style="10" customWidth="1"/>
    <col min="9" max="9" width="9.140625" style="10"/>
    <col min="10" max="10" width="18.7109375" style="10" bestFit="1" customWidth="1"/>
    <col min="11" max="11" width="11.5703125" style="10" bestFit="1" customWidth="1"/>
    <col min="12" max="16384" width="9.140625" style="10"/>
  </cols>
  <sheetData>
    <row r="1" spans="1:11" s="224" customFormat="1" ht="14.25">
      <c r="A1" s="222" t="str">
        <f>+'TM2-TCSD'!A1</f>
        <v>C¤NG TY CP C¤NG TR×NH GTVT QU¶NG NAM</v>
      </c>
      <c r="B1" s="223"/>
      <c r="C1" s="223"/>
      <c r="D1" s="375" t="s">
        <v>419</v>
      </c>
      <c r="E1" s="375"/>
      <c r="F1" s="375"/>
      <c r="G1" s="375"/>
      <c r="H1" s="375"/>
    </row>
    <row r="2" spans="1:11" s="5" customFormat="1" ht="12.75">
      <c r="A2" s="14" t="str">
        <f>+'TM2-TCSD'!A2</f>
        <v>Sè 10 NguyÔn Du, TP Tam Kú, Qu¶ng Nam</v>
      </c>
      <c r="B2" s="15"/>
      <c r="C2" s="16"/>
      <c r="D2" s="377" t="str">
        <f>+'TM1'!F2</f>
        <v>Cho kú tµi chÝnh quý 1 n¨m 2015</v>
      </c>
      <c r="E2" s="378"/>
      <c r="F2" s="378"/>
      <c r="G2" s="378"/>
      <c r="H2" s="378"/>
    </row>
    <row r="3" spans="1:11" s="5" customFormat="1" ht="12.75">
      <c r="A3" s="14"/>
      <c r="B3" s="44"/>
      <c r="C3" s="45"/>
      <c r="D3" s="124"/>
      <c r="E3" s="194"/>
      <c r="F3" s="194"/>
      <c r="G3" s="194"/>
      <c r="H3" s="194"/>
    </row>
    <row r="4" spans="1:11" s="4" customFormat="1" ht="20.25">
      <c r="A4" s="235" t="s">
        <v>418</v>
      </c>
      <c r="B4" s="3"/>
      <c r="C4" s="3"/>
      <c r="D4" s="3"/>
      <c r="E4" s="3"/>
      <c r="F4" s="174"/>
      <c r="G4" s="174"/>
      <c r="H4" s="174"/>
      <c r="I4" s="174"/>
      <c r="J4" s="174"/>
      <c r="K4" s="174"/>
    </row>
    <row r="5" spans="1:11" s="7" customFormat="1">
      <c r="A5" s="241" t="s">
        <v>474</v>
      </c>
      <c r="B5" s="6"/>
      <c r="C5" s="6"/>
      <c r="D5" s="6"/>
      <c r="E5" s="6"/>
      <c r="F5" s="175"/>
      <c r="G5" s="175"/>
      <c r="H5" s="175"/>
      <c r="I5" s="175"/>
      <c r="J5" s="175"/>
      <c r="K5" s="175"/>
    </row>
    <row r="6" spans="1:11" ht="18" customHeight="1"/>
    <row r="7" spans="1:11" s="9" customFormat="1" ht="15.75">
      <c r="A7" s="9">
        <v>12</v>
      </c>
      <c r="B7" s="9" t="s">
        <v>268</v>
      </c>
    </row>
    <row r="8" spans="1:11" ht="15.75">
      <c r="D8" s="379" t="s">
        <v>210</v>
      </c>
      <c r="E8" s="379"/>
      <c r="F8" s="30"/>
      <c r="G8" s="379" t="s">
        <v>359</v>
      </c>
      <c r="H8" s="379"/>
    </row>
    <row r="9" spans="1:11" ht="15.75">
      <c r="B9" s="31"/>
      <c r="C9" s="31"/>
      <c r="D9" s="369" t="s">
        <v>598</v>
      </c>
      <c r="E9" s="369"/>
      <c r="F9" s="27"/>
      <c r="G9" s="369" t="s">
        <v>598</v>
      </c>
      <c r="H9" s="369"/>
    </row>
    <row r="10" spans="1:11" hidden="1">
      <c r="B10" s="10" t="s">
        <v>269</v>
      </c>
      <c r="D10" s="21">
        <v>0</v>
      </c>
      <c r="E10" s="21"/>
      <c r="F10" s="22"/>
      <c r="G10" s="21"/>
      <c r="H10" s="21"/>
    </row>
    <row r="11" spans="1:11">
      <c r="D11" s="21"/>
      <c r="E11" s="21"/>
      <c r="F11" s="22"/>
      <c r="G11" s="21"/>
      <c r="H11" s="21"/>
    </row>
    <row r="12" spans="1:11">
      <c r="B12" s="10" t="s">
        <v>559</v>
      </c>
      <c r="D12" s="108">
        <f>+'[1]THEO PHAN MEN- bu tru kiem toan'!$F$78</f>
        <v>2903254501</v>
      </c>
      <c r="E12" s="21"/>
      <c r="F12" s="21"/>
      <c r="G12" s="108">
        <f>+'[1]THEO PHAN MEN- bu tru kiem toan'!$G$78</f>
        <v>2096841543</v>
      </c>
      <c r="H12" s="21"/>
    </row>
    <row r="13" spans="1:11" ht="21.75" customHeight="1">
      <c r="D13" s="108"/>
      <c r="E13" s="21"/>
      <c r="F13" s="21"/>
      <c r="G13" s="108"/>
      <c r="H13" s="21"/>
    </row>
    <row r="14" spans="1:11" s="9" customFormat="1" ht="16.5" thickBot="1">
      <c r="B14" s="9" t="s">
        <v>340</v>
      </c>
      <c r="D14" s="380">
        <f>+D12</f>
        <v>2903254501</v>
      </c>
      <c r="E14" s="380"/>
      <c r="F14" s="34"/>
      <c r="G14" s="380">
        <f>+G12</f>
        <v>2096841543</v>
      </c>
      <c r="H14" s="380"/>
    </row>
    <row r="15" spans="1:11" ht="15.75" thickTop="1"/>
    <row r="16" spans="1:11" s="80" customFormat="1" ht="15.75">
      <c r="A16" s="80">
        <f>+A7+1</f>
        <v>13</v>
      </c>
      <c r="B16" s="80" t="s">
        <v>270</v>
      </c>
    </row>
    <row r="17" spans="1:8" s="79" customFormat="1" ht="15.75">
      <c r="D17" s="370" t="str">
        <f>+D8</f>
        <v>31/03/2015</v>
      </c>
      <c r="E17" s="370"/>
      <c r="F17" s="105"/>
      <c r="G17" s="370" t="s">
        <v>359</v>
      </c>
      <c r="H17" s="370"/>
    </row>
    <row r="18" spans="1:8" s="79" customFormat="1" ht="15.75">
      <c r="B18" s="99"/>
      <c r="C18" s="99"/>
      <c r="D18" s="369" t="s">
        <v>598</v>
      </c>
      <c r="E18" s="369"/>
      <c r="F18" s="100"/>
      <c r="G18" s="369" t="s">
        <v>598</v>
      </c>
      <c r="H18" s="369"/>
    </row>
    <row r="19" spans="1:8" s="79" customFormat="1">
      <c r="A19" s="107"/>
      <c r="B19" s="79" t="s">
        <v>146</v>
      </c>
      <c r="D19" s="372">
        <f>+D20</f>
        <v>1500000000</v>
      </c>
      <c r="E19" s="372"/>
      <c r="G19" s="372">
        <f>+G20</f>
        <v>1500000000</v>
      </c>
      <c r="H19" s="372"/>
    </row>
    <row r="20" spans="1:8" s="114" customFormat="1" ht="15.75">
      <c r="B20" s="376" t="s">
        <v>560</v>
      </c>
      <c r="C20" s="376"/>
      <c r="D20" s="373">
        <v>1500000000</v>
      </c>
      <c r="E20" s="373"/>
      <c r="G20" s="373">
        <v>1500000000</v>
      </c>
      <c r="H20" s="373"/>
    </row>
    <row r="21" spans="1:8" s="79" customFormat="1">
      <c r="A21" s="107"/>
      <c r="B21" s="385" t="s">
        <v>2</v>
      </c>
      <c r="C21" s="385"/>
      <c r="D21" s="368">
        <v>10000000000</v>
      </c>
      <c r="E21" s="368"/>
      <c r="G21" s="368">
        <v>0</v>
      </c>
      <c r="H21" s="368"/>
    </row>
    <row r="22" spans="1:8" s="80" customFormat="1" ht="21" customHeight="1" thickBot="1">
      <c r="B22" s="80" t="s">
        <v>561</v>
      </c>
      <c r="D22" s="361">
        <f>+D21+D20</f>
        <v>11500000000</v>
      </c>
      <c r="E22" s="374"/>
      <c r="G22" s="361">
        <f>+G21+G20</f>
        <v>1500000000</v>
      </c>
      <c r="H22" s="374"/>
    </row>
    <row r="23" spans="1:8" s="80" customFormat="1" ht="21" customHeight="1" thickTop="1">
      <c r="D23" s="109"/>
      <c r="E23" s="110"/>
      <c r="G23" s="109"/>
      <c r="H23" s="110"/>
    </row>
    <row r="24" spans="1:8" s="80" customFormat="1" ht="15.75">
      <c r="A24" s="80">
        <f>+A16+1</f>
        <v>14</v>
      </c>
      <c r="B24" s="80" t="s">
        <v>271</v>
      </c>
    </row>
    <row r="25" spans="1:8" s="80" customFormat="1" ht="15.75">
      <c r="B25" s="79"/>
      <c r="C25" s="79"/>
      <c r="D25" s="360" t="s">
        <v>210</v>
      </c>
      <c r="E25" s="360"/>
      <c r="F25" s="98"/>
      <c r="G25" s="360" t="s">
        <v>359</v>
      </c>
      <c r="H25" s="360"/>
    </row>
    <row r="26" spans="1:8" s="80" customFormat="1" ht="15.75">
      <c r="B26" s="99"/>
      <c r="C26" s="99"/>
      <c r="D26" s="369" t="s">
        <v>598</v>
      </c>
      <c r="E26" s="369"/>
      <c r="F26" s="100"/>
      <c r="G26" s="369" t="s">
        <v>598</v>
      </c>
      <c r="H26" s="369"/>
    </row>
    <row r="27" spans="1:8" s="80" customFormat="1" ht="9.75" customHeight="1">
      <c r="B27" s="112"/>
      <c r="C27" s="112"/>
      <c r="D27" s="243"/>
      <c r="E27" s="243"/>
      <c r="F27" s="243"/>
      <c r="G27" s="243"/>
      <c r="H27" s="243"/>
    </row>
    <row r="28" spans="1:8" s="80" customFormat="1" ht="15.75">
      <c r="B28" s="79" t="s">
        <v>562</v>
      </c>
      <c r="D28" s="371">
        <f>+'[1]THEO PHAN MEN- bu tru kiem toan'!$F$90</f>
        <v>21750000</v>
      </c>
      <c r="E28" s="371"/>
      <c r="G28" s="371">
        <f>+'[1]THEO PHAN MEN- bu tru kiem toan'!$F$90</f>
        <v>21750000</v>
      </c>
      <c r="H28" s="371"/>
    </row>
    <row r="29" spans="1:8" s="80" customFormat="1" ht="16.5" thickBot="1">
      <c r="B29" s="79"/>
      <c r="D29" s="361">
        <f>+D28</f>
        <v>21750000</v>
      </c>
      <c r="E29" s="362"/>
      <c r="G29" s="361">
        <f>+G28</f>
        <v>21750000</v>
      </c>
      <c r="H29" s="362"/>
    </row>
    <row r="30" spans="1:8" s="94" customFormat="1" ht="16.5" thickTop="1">
      <c r="B30" s="95"/>
      <c r="D30" s="97"/>
      <c r="E30" s="97"/>
      <c r="G30" s="96"/>
      <c r="H30" s="96"/>
    </row>
    <row r="31" spans="1:8" s="80" customFormat="1" ht="15.75">
      <c r="A31" s="106">
        <f>+A24+1</f>
        <v>15</v>
      </c>
      <c r="B31" s="80" t="s">
        <v>256</v>
      </c>
    </row>
    <row r="32" spans="1:8" s="79" customFormat="1" ht="15.75">
      <c r="D32" s="360" t="s">
        <v>210</v>
      </c>
      <c r="E32" s="360"/>
      <c r="F32" s="98"/>
      <c r="G32" s="360" t="s">
        <v>359</v>
      </c>
      <c r="H32" s="360"/>
    </row>
    <row r="33" spans="1:11" s="79" customFormat="1" ht="15.75">
      <c r="B33" s="99"/>
      <c r="C33" s="99"/>
      <c r="D33" s="363" t="s">
        <v>598</v>
      </c>
      <c r="E33" s="363"/>
      <c r="F33" s="100"/>
      <c r="G33" s="363" t="s">
        <v>598</v>
      </c>
      <c r="H33" s="363"/>
    </row>
    <row r="34" spans="1:11" s="79" customFormat="1">
      <c r="B34" s="79" t="s">
        <v>272</v>
      </c>
      <c r="D34" s="364">
        <f>+D35</f>
        <v>1000000000</v>
      </c>
      <c r="E34" s="364"/>
      <c r="G34" s="364">
        <f>+G35</f>
        <v>1115870260</v>
      </c>
      <c r="H34" s="364"/>
    </row>
    <row r="35" spans="1:11" s="114" customFormat="1" ht="18.75" customHeight="1">
      <c r="B35" s="114" t="s">
        <v>563</v>
      </c>
      <c r="D35" s="365">
        <f>+'[1]THEO PHAN MEN- bu tru kiem toan'!$F$95</f>
        <v>1000000000</v>
      </c>
      <c r="E35" s="365"/>
      <c r="G35" s="366">
        <f>+'[1]THEO PHAN MEN- bu tru kiem toan'!$G$95</f>
        <v>1115870260</v>
      </c>
      <c r="H35" s="366"/>
    </row>
    <row r="36" spans="1:11" s="114" customFormat="1" ht="15.75">
      <c r="D36" s="101"/>
      <c r="E36" s="101"/>
      <c r="G36" s="115"/>
      <c r="H36" s="115"/>
    </row>
    <row r="37" spans="1:11" s="114" customFormat="1" ht="17.25" hidden="1" customHeight="1">
      <c r="B37" s="114" t="s">
        <v>160</v>
      </c>
      <c r="D37" s="365"/>
      <c r="E37" s="365"/>
      <c r="G37" s="366"/>
      <c r="H37" s="366"/>
    </row>
    <row r="38" spans="1:11" s="80" customFormat="1" ht="16.5" thickBot="1">
      <c r="B38" s="80" t="s">
        <v>340</v>
      </c>
      <c r="D38" s="361">
        <f>+D34</f>
        <v>1000000000</v>
      </c>
      <c r="E38" s="362"/>
      <c r="G38" s="361">
        <f>+G34</f>
        <v>1115870260</v>
      </c>
      <c r="H38" s="362"/>
    </row>
    <row r="39" spans="1:11" s="80" customFormat="1" ht="16.5" thickTop="1">
      <c r="D39" s="109"/>
      <c r="E39" s="116"/>
      <c r="G39" s="109"/>
      <c r="H39" s="116"/>
    </row>
    <row r="40" spans="1:11" s="79" customFormat="1" ht="15.75">
      <c r="A40" s="80">
        <f>+A31+1</f>
        <v>16</v>
      </c>
      <c r="B40" s="80" t="s">
        <v>291</v>
      </c>
    </row>
    <row r="41" spans="1:11" s="79" customFormat="1" ht="15.75">
      <c r="D41" s="360" t="s">
        <v>210</v>
      </c>
      <c r="E41" s="360"/>
      <c r="F41" s="98"/>
      <c r="G41" s="360" t="s">
        <v>359</v>
      </c>
      <c r="H41" s="360"/>
    </row>
    <row r="42" spans="1:11" s="79" customFormat="1" ht="15.75">
      <c r="B42" s="99"/>
      <c r="C42" s="99"/>
      <c r="D42" s="363" t="s">
        <v>598</v>
      </c>
      <c r="E42" s="363"/>
      <c r="F42" s="100"/>
      <c r="G42" s="363" t="s">
        <v>598</v>
      </c>
      <c r="H42" s="363"/>
    </row>
    <row r="43" spans="1:11" s="79" customFormat="1" ht="17.25" customHeight="1">
      <c r="B43" s="79" t="s">
        <v>292</v>
      </c>
      <c r="D43" s="358">
        <v>334841217</v>
      </c>
      <c r="E43" s="359"/>
      <c r="G43" s="358">
        <v>2056785065</v>
      </c>
      <c r="H43" s="359"/>
    </row>
    <row r="44" spans="1:11" s="79" customFormat="1" ht="17.25" customHeight="1">
      <c r="B44" s="79" t="s">
        <v>500</v>
      </c>
      <c r="D44" s="358">
        <v>50135913</v>
      </c>
      <c r="E44" s="359"/>
      <c r="G44" s="358">
        <v>3857105864</v>
      </c>
      <c r="H44" s="359"/>
    </row>
    <row r="45" spans="1:11" s="79" customFormat="1" ht="17.25" customHeight="1">
      <c r="B45" s="79" t="s">
        <v>293</v>
      </c>
      <c r="D45" s="358">
        <v>0</v>
      </c>
      <c r="E45" s="359"/>
      <c r="G45" s="358">
        <v>19769345</v>
      </c>
      <c r="H45" s="359"/>
    </row>
    <row r="46" spans="1:11" s="79" customFormat="1" ht="17.25" customHeight="1">
      <c r="B46" s="79" t="s">
        <v>294</v>
      </c>
      <c r="D46" s="358">
        <v>59156362</v>
      </c>
      <c r="E46" s="359"/>
      <c r="G46" s="358">
        <v>28782727</v>
      </c>
      <c r="H46" s="359"/>
      <c r="J46" s="358"/>
      <c r="K46" s="359"/>
    </row>
    <row r="47" spans="1:11" s="79" customFormat="1" ht="17.25" customHeight="1">
      <c r="B47" s="79" t="s">
        <v>564</v>
      </c>
      <c r="D47" s="358"/>
      <c r="E47" s="359"/>
      <c r="G47" s="358">
        <v>3330000</v>
      </c>
      <c r="H47" s="359"/>
    </row>
    <row r="48" spans="1:11" s="79" customFormat="1" hidden="1">
      <c r="B48" s="79" t="s">
        <v>295</v>
      </c>
      <c r="D48" s="358">
        <v>0</v>
      </c>
      <c r="E48" s="359"/>
      <c r="G48" s="358"/>
      <c r="H48" s="359"/>
    </row>
    <row r="49" spans="1:8" s="79" customFormat="1" hidden="1">
      <c r="B49" s="79" t="s">
        <v>405</v>
      </c>
      <c r="D49" s="358">
        <v>0</v>
      </c>
      <c r="E49" s="359"/>
      <c r="G49" s="358"/>
      <c r="H49" s="359"/>
    </row>
    <row r="50" spans="1:8" s="80" customFormat="1" ht="21" customHeight="1" thickBot="1">
      <c r="B50" s="80" t="s">
        <v>340</v>
      </c>
      <c r="D50" s="361">
        <f>+'[1]THEO PHAN MEN- bu tru kiem toan'!$F$100</f>
        <v>444133492</v>
      </c>
      <c r="E50" s="362"/>
      <c r="G50" s="361">
        <f>+'[1]THEO PHAN MEN- bu tru kiem toan'!$G$100</f>
        <v>5965773001</v>
      </c>
      <c r="H50" s="362"/>
    </row>
    <row r="51" spans="1:8" s="80" customFormat="1" ht="21" customHeight="1" thickTop="1">
      <c r="D51" s="109"/>
      <c r="E51" s="116"/>
      <c r="G51" s="109"/>
      <c r="H51" s="116"/>
    </row>
    <row r="52" spans="1:8" s="95" customFormat="1"/>
    <row r="53" spans="1:8" s="80" customFormat="1" ht="15.75">
      <c r="A53" s="80">
        <f>+A40+1</f>
        <v>17</v>
      </c>
      <c r="B53" s="80" t="s">
        <v>42</v>
      </c>
    </row>
    <row r="54" spans="1:8" s="79" customFormat="1" ht="15.75">
      <c r="D54" s="360" t="s">
        <v>210</v>
      </c>
      <c r="E54" s="360"/>
      <c r="F54" s="98"/>
      <c r="G54" s="360" t="s">
        <v>359</v>
      </c>
      <c r="H54" s="360"/>
    </row>
    <row r="55" spans="1:8" s="79" customFormat="1" ht="15.75">
      <c r="B55" s="99"/>
      <c r="C55" s="99"/>
      <c r="D55" s="363" t="s">
        <v>598</v>
      </c>
      <c r="E55" s="363"/>
      <c r="F55" s="100"/>
      <c r="G55" s="363" t="s">
        <v>598</v>
      </c>
      <c r="H55" s="363"/>
    </row>
    <row r="56" spans="1:8" s="79" customFormat="1" ht="19.5" customHeight="1">
      <c r="B56" s="79" t="s">
        <v>3</v>
      </c>
      <c r="D56" s="358">
        <f>+'[1]THEO PHAN MEN- bu tru kiem toan'!$F$102</f>
        <v>135438538</v>
      </c>
      <c r="E56" s="359"/>
      <c r="G56" s="358">
        <f>+D56</f>
        <v>135438538</v>
      </c>
      <c r="H56" s="359"/>
    </row>
    <row r="57" spans="1:8" s="79" customFormat="1" ht="19.5" customHeight="1">
      <c r="B57" s="79" t="s">
        <v>565</v>
      </c>
      <c r="D57" s="358">
        <v>0</v>
      </c>
      <c r="E57" s="359"/>
      <c r="G57" s="358">
        <v>1084874</v>
      </c>
      <c r="H57" s="359"/>
    </row>
    <row r="58" spans="1:8" s="79" customFormat="1" ht="19.5" customHeight="1">
      <c r="D58" s="358"/>
      <c r="E58" s="359"/>
      <c r="G58" s="358"/>
      <c r="H58" s="359"/>
    </row>
    <row r="59" spans="1:8" s="80" customFormat="1" ht="19.5" customHeight="1" thickBot="1">
      <c r="B59" s="80" t="s">
        <v>340</v>
      </c>
      <c r="D59" s="361">
        <f>+D57+D56</f>
        <v>135438538</v>
      </c>
      <c r="E59" s="362"/>
      <c r="G59" s="361">
        <f>+G57+G56</f>
        <v>136523412</v>
      </c>
      <c r="H59" s="362"/>
    </row>
    <row r="60" spans="1:8" s="95" customFormat="1" ht="15.75" thickTop="1"/>
    <row r="61" spans="1:8" s="79" customFormat="1" ht="15.75">
      <c r="A61" s="80">
        <f>+A53+1</f>
        <v>18</v>
      </c>
      <c r="B61" s="80" t="s">
        <v>485</v>
      </c>
    </row>
    <row r="62" spans="1:8" s="79" customFormat="1" ht="15.75">
      <c r="A62" s="79" t="s">
        <v>254</v>
      </c>
      <c r="B62" s="80" t="s">
        <v>43</v>
      </c>
      <c r="D62" s="360" t="s">
        <v>210</v>
      </c>
      <c r="E62" s="360"/>
      <c r="F62" s="98"/>
      <c r="G62" s="360" t="s">
        <v>359</v>
      </c>
      <c r="H62" s="360"/>
    </row>
    <row r="63" spans="1:8" s="79" customFormat="1" ht="15.75">
      <c r="B63" s="99"/>
      <c r="C63" s="99"/>
      <c r="D63" s="363" t="s">
        <v>598</v>
      </c>
      <c r="E63" s="363"/>
      <c r="F63" s="100"/>
      <c r="G63" s="363" t="s">
        <v>598</v>
      </c>
      <c r="H63" s="363"/>
    </row>
    <row r="64" spans="1:8" s="79" customFormat="1" ht="19.5" hidden="1" customHeight="1">
      <c r="B64" s="79" t="s">
        <v>296</v>
      </c>
      <c r="D64" s="358"/>
      <c r="E64" s="359"/>
      <c r="G64" s="358"/>
      <c r="H64" s="359"/>
    </row>
    <row r="65" spans="1:10" s="79" customFormat="1" ht="21" customHeight="1">
      <c r="B65" s="79" t="s">
        <v>297</v>
      </c>
      <c r="D65" s="358">
        <f>+'[1]THEO PHAN MEN- bu tru kiem toan'!$F$110</f>
        <v>122205102</v>
      </c>
      <c r="E65" s="359"/>
      <c r="G65" s="358">
        <f>+'[1]THEO PHAN MEN- bu tru kiem toan'!$G$110</f>
        <v>132136272</v>
      </c>
      <c r="H65" s="359"/>
    </row>
    <row r="66" spans="1:10" s="79" customFormat="1" ht="21" hidden="1" customHeight="1">
      <c r="B66" s="79" t="s">
        <v>298</v>
      </c>
      <c r="D66" s="358"/>
      <c r="E66" s="359"/>
      <c r="G66" s="358"/>
      <c r="H66" s="359"/>
    </row>
    <row r="67" spans="1:10" s="79" customFormat="1" ht="21" hidden="1" customHeight="1">
      <c r="B67" s="79" t="s">
        <v>218</v>
      </c>
      <c r="D67" s="358"/>
      <c r="E67" s="359"/>
      <c r="G67" s="358"/>
      <c r="H67" s="359"/>
    </row>
    <row r="68" spans="1:10" s="79" customFormat="1" ht="21" customHeight="1">
      <c r="B68" s="79" t="s">
        <v>5</v>
      </c>
      <c r="D68" s="358">
        <f>+'[1]THEO PHAN MEN- bu tru kiem toan'!$F$107</f>
        <v>1830706276</v>
      </c>
      <c r="E68" s="359"/>
      <c r="G68" s="358">
        <f>+'[1]THEO PHAN MEN- bu tru kiem toan'!$G$107</f>
        <v>3643347654</v>
      </c>
      <c r="H68" s="359"/>
      <c r="J68" s="225"/>
    </row>
    <row r="69" spans="1:10" s="79" customFormat="1" ht="21" customHeight="1">
      <c r="D69" s="358"/>
      <c r="E69" s="359"/>
      <c r="G69" s="358"/>
      <c r="H69" s="359"/>
    </row>
    <row r="70" spans="1:10" s="80" customFormat="1" ht="20.25" customHeight="1">
      <c r="B70" s="80" t="s">
        <v>340</v>
      </c>
      <c r="D70" s="381">
        <f>SUM(D65:E69)</f>
        <v>1952911378</v>
      </c>
      <c r="E70" s="382"/>
      <c r="G70" s="381">
        <f>SUM(G65:H69)</f>
        <v>3775483926</v>
      </c>
      <c r="H70" s="382"/>
    </row>
    <row r="71" spans="1:10" s="80" customFormat="1" ht="20.25" customHeight="1">
      <c r="D71" s="109"/>
      <c r="E71" s="116"/>
      <c r="G71" s="109"/>
      <c r="H71" s="116"/>
    </row>
    <row r="72" spans="1:10" s="79" customFormat="1" ht="15.75">
      <c r="A72" s="79" t="s">
        <v>255</v>
      </c>
      <c r="B72" s="80" t="s">
        <v>6</v>
      </c>
      <c r="D72" s="360" t="s">
        <v>210</v>
      </c>
      <c r="E72" s="360"/>
      <c r="F72" s="98"/>
      <c r="G72" s="360" t="s">
        <v>359</v>
      </c>
      <c r="H72" s="360"/>
    </row>
    <row r="73" spans="1:10" s="79" customFormat="1" ht="15.75">
      <c r="B73" s="99"/>
      <c r="C73" s="99"/>
      <c r="D73" s="363" t="s">
        <v>598</v>
      </c>
      <c r="E73" s="363"/>
      <c r="F73" s="100"/>
      <c r="G73" s="363" t="s">
        <v>598</v>
      </c>
      <c r="H73" s="363"/>
    </row>
    <row r="74" spans="1:10" s="79" customFormat="1" ht="19.5" hidden="1" customHeight="1">
      <c r="B74" s="79" t="s">
        <v>296</v>
      </c>
      <c r="D74" s="358"/>
      <c r="E74" s="359"/>
      <c r="G74" s="358"/>
      <c r="H74" s="359"/>
    </row>
    <row r="75" spans="1:10" s="79" customFormat="1" ht="21" customHeight="1">
      <c r="B75" s="79" t="s">
        <v>7</v>
      </c>
      <c r="D75" s="358">
        <f>+'[1]THEO PHAN MEN- bu tru kiem toan'!$F$129</f>
        <v>254000000</v>
      </c>
      <c r="E75" s="359"/>
      <c r="G75" s="358">
        <f>+'[1]THEO PHAN MEN- bu tru kiem toan'!$F$129</f>
        <v>254000000</v>
      </c>
      <c r="H75" s="359"/>
    </row>
    <row r="76" spans="1:10" s="79" customFormat="1" ht="21" hidden="1" customHeight="1">
      <c r="B76" s="79" t="s">
        <v>298</v>
      </c>
      <c r="D76" s="358"/>
      <c r="E76" s="359"/>
      <c r="G76" s="358"/>
      <c r="H76" s="359"/>
    </row>
    <row r="77" spans="1:10" s="79" customFormat="1" ht="21" hidden="1" customHeight="1">
      <c r="B77" s="79" t="s">
        <v>218</v>
      </c>
      <c r="D77" s="358"/>
      <c r="E77" s="359"/>
      <c r="G77" s="358"/>
      <c r="H77" s="359"/>
    </row>
    <row r="78" spans="1:10" s="79" customFormat="1" ht="21" customHeight="1">
      <c r="B78" s="79" t="s">
        <v>8</v>
      </c>
      <c r="D78" s="358">
        <f>+'[1]THEO PHAN MEN- bu tru kiem toan'!$F$130</f>
        <v>3448389141</v>
      </c>
      <c r="E78" s="359"/>
      <c r="G78" s="358">
        <f>+'[1]THEO PHAN MEN- bu tru kiem toan'!$G$130</f>
        <v>3645889141</v>
      </c>
      <c r="H78" s="359"/>
      <c r="J78" s="43"/>
    </row>
    <row r="79" spans="1:10" s="79" customFormat="1" ht="21" customHeight="1">
      <c r="B79" s="117" t="s">
        <v>9</v>
      </c>
      <c r="D79" s="358"/>
      <c r="E79" s="359"/>
      <c r="G79" s="358"/>
      <c r="H79" s="359"/>
      <c r="J79" s="43"/>
    </row>
    <row r="80" spans="1:10" s="80" customFormat="1" ht="20.25" customHeight="1">
      <c r="B80" s="80" t="s">
        <v>340</v>
      </c>
      <c r="D80" s="381">
        <f>SUM(D75:E79)</f>
        <v>3702389141</v>
      </c>
      <c r="E80" s="382"/>
      <c r="G80" s="381">
        <f>SUM(G75:H79)</f>
        <v>3899889141</v>
      </c>
      <c r="H80" s="382"/>
      <c r="J80" s="118"/>
    </row>
    <row r="81" spans="1:11" s="111" customFormat="1" ht="19.5" customHeight="1">
      <c r="D81" s="383"/>
      <c r="E81" s="384"/>
      <c r="G81" s="383"/>
      <c r="H81" s="384"/>
      <c r="J81" s="119"/>
    </row>
    <row r="82" spans="1:11" s="226" customFormat="1" ht="19.5" customHeight="1" thickBot="1">
      <c r="B82" s="226" t="s">
        <v>10</v>
      </c>
      <c r="D82" s="361">
        <f>+D70+D80</f>
        <v>5655300519</v>
      </c>
      <c r="E82" s="362"/>
      <c r="G82" s="361">
        <f>+G70+G80</f>
        <v>7675373067</v>
      </c>
      <c r="H82" s="362"/>
      <c r="K82" s="227"/>
    </row>
    <row r="83" spans="1:11" s="226" customFormat="1" ht="19.5" customHeight="1" thickTop="1">
      <c r="D83" s="109"/>
      <c r="E83" s="116"/>
      <c r="G83" s="109"/>
      <c r="H83" s="116"/>
      <c r="K83" s="227"/>
    </row>
    <row r="84" spans="1:11" s="80" customFormat="1" ht="15.75">
      <c r="A84" s="80">
        <f>+A61+1</f>
        <v>19</v>
      </c>
      <c r="B84" s="80" t="s">
        <v>11</v>
      </c>
    </row>
    <row r="85" spans="1:11" s="79" customFormat="1" ht="15.75">
      <c r="D85" s="360" t="s">
        <v>210</v>
      </c>
      <c r="E85" s="360"/>
      <c r="F85" s="98"/>
      <c r="G85" s="360" t="s">
        <v>359</v>
      </c>
      <c r="H85" s="360"/>
    </row>
    <row r="86" spans="1:11" s="79" customFormat="1" ht="15.75">
      <c r="B86" s="99"/>
      <c r="C86" s="99"/>
      <c r="D86" s="363" t="s">
        <v>598</v>
      </c>
      <c r="E86" s="363"/>
      <c r="F86" s="100"/>
      <c r="G86" s="363" t="s">
        <v>598</v>
      </c>
      <c r="H86" s="363"/>
    </row>
    <row r="87" spans="1:11" s="112" customFormat="1" ht="15.75">
      <c r="D87" s="113"/>
      <c r="E87" s="113"/>
      <c r="F87" s="113"/>
      <c r="G87" s="113"/>
      <c r="H87" s="113"/>
    </row>
    <row r="88" spans="1:11" s="79" customFormat="1">
      <c r="B88" s="79" t="s">
        <v>12</v>
      </c>
      <c r="D88" s="365">
        <f>+'BCĐKT-200'!D109</f>
        <v>2268974682</v>
      </c>
      <c r="E88" s="365"/>
      <c r="G88" s="365">
        <f>+'[1]THEO PHAN MEN- bu tru kiem toan'!$G$117</f>
        <v>2268974682</v>
      </c>
      <c r="H88" s="365"/>
    </row>
    <row r="89" spans="1:11" s="114" customFormat="1" ht="18.75" customHeight="1">
      <c r="D89" s="365"/>
      <c r="E89" s="365"/>
      <c r="G89" s="366"/>
      <c r="H89" s="366"/>
    </row>
    <row r="90" spans="1:11" s="114" customFormat="1" ht="15.75">
      <c r="D90" s="101"/>
      <c r="E90" s="101"/>
      <c r="G90" s="115"/>
      <c r="H90" s="115"/>
    </row>
    <row r="91" spans="1:11" s="114" customFormat="1" ht="17.25" hidden="1" customHeight="1">
      <c r="B91" s="114" t="s">
        <v>160</v>
      </c>
      <c r="D91" s="365"/>
      <c r="E91" s="365"/>
      <c r="G91" s="366"/>
      <c r="H91" s="366"/>
    </row>
    <row r="92" spans="1:11" s="80" customFormat="1" ht="16.5" thickBot="1">
      <c r="B92" s="80" t="s">
        <v>340</v>
      </c>
      <c r="D92" s="361">
        <f>+D88</f>
        <v>2268974682</v>
      </c>
      <c r="E92" s="362"/>
      <c r="G92" s="361">
        <f>+G88</f>
        <v>2268974682</v>
      </c>
      <c r="H92" s="362"/>
    </row>
    <row r="93" spans="1:11" s="120" customFormat="1" ht="45.75" customHeight="1" thickTop="1">
      <c r="C93" s="121"/>
      <c r="D93" s="367"/>
      <c r="E93" s="367"/>
      <c r="G93" s="92"/>
    </row>
    <row r="94" spans="1:11" s="120" customFormat="1" ht="45.75" customHeight="1">
      <c r="C94" s="121"/>
      <c r="D94" s="367"/>
      <c r="E94" s="367"/>
      <c r="G94" s="92"/>
    </row>
    <row r="95" spans="1:11" s="120" customFormat="1" ht="45.75" hidden="1" customHeight="1">
      <c r="B95" s="120" t="s">
        <v>163</v>
      </c>
      <c r="C95" s="121" t="s">
        <v>443</v>
      </c>
      <c r="D95" s="367" t="s">
        <v>164</v>
      </c>
      <c r="E95" s="367"/>
      <c r="G95" s="92"/>
      <c r="H95" s="120" t="s">
        <v>253</v>
      </c>
    </row>
    <row r="96" spans="1:11" s="120" customFormat="1" ht="45.75" hidden="1" customHeight="1">
      <c r="B96" s="120" t="s">
        <v>442</v>
      </c>
      <c r="C96" s="121" t="s">
        <v>444</v>
      </c>
      <c r="D96" s="367" t="s">
        <v>164</v>
      </c>
      <c r="E96" s="367"/>
      <c r="G96" s="92"/>
      <c r="H96" s="120" t="s">
        <v>253</v>
      </c>
    </row>
    <row r="97" s="111" customFormat="1"/>
    <row r="98" s="111" customFormat="1"/>
    <row r="99" s="111" customFormat="1"/>
    <row r="100" s="95" customFormat="1"/>
    <row r="101" s="95" customFormat="1"/>
    <row r="102" s="95" customFormat="1"/>
  </sheetData>
  <mergeCells count="131">
    <mergeCell ref="B21:C21"/>
    <mergeCell ref="D50:E50"/>
    <mergeCell ref="D48:E48"/>
    <mergeCell ref="G35:H35"/>
    <mergeCell ref="D43:E43"/>
    <mergeCell ref="D44:E44"/>
    <mergeCell ref="D45:E45"/>
    <mergeCell ref="D46:E46"/>
    <mergeCell ref="D49:E49"/>
    <mergeCell ref="G48:H48"/>
    <mergeCell ref="G63:H63"/>
    <mergeCell ref="D63:E63"/>
    <mergeCell ref="D56:E56"/>
    <mergeCell ref="D66:E66"/>
    <mergeCell ref="D67:E67"/>
    <mergeCell ref="D78:E78"/>
    <mergeCell ref="D68:E68"/>
    <mergeCell ref="D81:E81"/>
    <mergeCell ref="D70:E70"/>
    <mergeCell ref="D80:E80"/>
    <mergeCell ref="D77:E77"/>
    <mergeCell ref="D75:E75"/>
    <mergeCell ref="D74:E74"/>
    <mergeCell ref="D69:E69"/>
    <mergeCell ref="D76:E76"/>
    <mergeCell ref="D1:H1"/>
    <mergeCell ref="B20:C20"/>
    <mergeCell ref="D2:H2"/>
    <mergeCell ref="D8:E8"/>
    <mergeCell ref="D9:E9"/>
    <mergeCell ref="G8:H8"/>
    <mergeCell ref="G9:H9"/>
    <mergeCell ref="D14:E14"/>
    <mergeCell ref="G14:H14"/>
    <mergeCell ref="D17:E17"/>
    <mergeCell ref="D18:E18"/>
    <mergeCell ref="G17:H17"/>
    <mergeCell ref="G18:H18"/>
    <mergeCell ref="D26:E26"/>
    <mergeCell ref="G26:H26"/>
    <mergeCell ref="G28:H28"/>
    <mergeCell ref="D28:E28"/>
    <mergeCell ref="D86:E86"/>
    <mergeCell ref="D19:E19"/>
    <mergeCell ref="G19:H19"/>
    <mergeCell ref="D20:E20"/>
    <mergeCell ref="D21:E21"/>
    <mergeCell ref="G20:H20"/>
    <mergeCell ref="G29:H29"/>
    <mergeCell ref="G22:H22"/>
    <mergeCell ref="D22:E22"/>
    <mergeCell ref="G25:H25"/>
    <mergeCell ref="G46:H46"/>
    <mergeCell ref="G47:H47"/>
    <mergeCell ref="G68:H68"/>
    <mergeCell ref="G82:H82"/>
    <mergeCell ref="G80:H80"/>
    <mergeCell ref="G78:H78"/>
    <mergeCell ref="G79:H79"/>
    <mergeCell ref="G21:H21"/>
    <mergeCell ref="G32:H32"/>
    <mergeCell ref="D25:E25"/>
    <mergeCell ref="D93:E93"/>
    <mergeCell ref="D29:E29"/>
    <mergeCell ref="D73:E73"/>
    <mergeCell ref="G73:H73"/>
    <mergeCell ref="D32:E32"/>
    <mergeCell ref="D33:E33"/>
    <mergeCell ref="G33:H33"/>
    <mergeCell ref="G77:H77"/>
    <mergeCell ref="G75:H75"/>
    <mergeCell ref="G74:H74"/>
    <mergeCell ref="G69:H69"/>
    <mergeCell ref="G76:H76"/>
    <mergeCell ref="D82:E82"/>
    <mergeCell ref="G55:H55"/>
    <mergeCell ref="D64:E64"/>
    <mergeCell ref="D65:E65"/>
    <mergeCell ref="G64:H64"/>
    <mergeCell ref="G65:H65"/>
    <mergeCell ref="D59:E59"/>
    <mergeCell ref="G81:H81"/>
    <mergeCell ref="D79:E79"/>
    <mergeCell ref="D96:E96"/>
    <mergeCell ref="D85:E85"/>
    <mergeCell ref="G85:H85"/>
    <mergeCell ref="G86:H86"/>
    <mergeCell ref="D88:E88"/>
    <mergeCell ref="G88:H88"/>
    <mergeCell ref="D89:E89"/>
    <mergeCell ref="G89:H89"/>
    <mergeCell ref="G91:H91"/>
    <mergeCell ref="D94:E94"/>
    <mergeCell ref="D92:E92"/>
    <mergeCell ref="G92:H92"/>
    <mergeCell ref="D91:E91"/>
    <mergeCell ref="D95:E95"/>
    <mergeCell ref="D34:E34"/>
    <mergeCell ref="D37:E37"/>
    <mergeCell ref="D38:E38"/>
    <mergeCell ref="G34:H34"/>
    <mergeCell ref="G38:H38"/>
    <mergeCell ref="G37:H37"/>
    <mergeCell ref="D35:E35"/>
    <mergeCell ref="G42:H42"/>
    <mergeCell ref="G49:H49"/>
    <mergeCell ref="D47:E47"/>
    <mergeCell ref="J46:K46"/>
    <mergeCell ref="D72:E72"/>
    <mergeCell ref="G72:H72"/>
    <mergeCell ref="D41:E41"/>
    <mergeCell ref="G50:H50"/>
    <mergeCell ref="G43:H43"/>
    <mergeCell ref="G44:H44"/>
    <mergeCell ref="G45:H45"/>
    <mergeCell ref="G41:H41"/>
    <mergeCell ref="D42:E42"/>
    <mergeCell ref="G70:H70"/>
    <mergeCell ref="D54:E54"/>
    <mergeCell ref="G54:H54"/>
    <mergeCell ref="D58:E58"/>
    <mergeCell ref="D62:E62"/>
    <mergeCell ref="G58:H58"/>
    <mergeCell ref="G59:H59"/>
    <mergeCell ref="G62:H62"/>
    <mergeCell ref="D57:E57"/>
    <mergeCell ref="D55:E55"/>
    <mergeCell ref="G66:H66"/>
    <mergeCell ref="G67:H67"/>
    <mergeCell ref="G56:H56"/>
    <mergeCell ref="G57:H57"/>
  </mergeCells>
  <phoneticPr fontId="9" type="noConversion"/>
  <pageMargins left="0.72" right="0.28999999999999998" top="0.48" bottom="0.72" header="0.27" footer="0.24"/>
  <pageSetup paperSize="9" firstPageNumber="13" orientation="portrait" useFirstPageNumber="1" r:id="rId1"/>
  <headerFooter alignWithMargins="0">
    <oddFooter>&amp;RTrang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M24"/>
  <sheetViews>
    <sheetView topLeftCell="A22" zoomScale="130" workbookViewId="0">
      <selection activeCell="A5" sqref="A5:IV6"/>
    </sheetView>
  </sheetViews>
  <sheetFormatPr defaultRowHeight="15"/>
  <cols>
    <col min="1" max="1" width="2.85546875" style="10" customWidth="1"/>
    <col min="2" max="2" width="26.140625" style="10" customWidth="1"/>
    <col min="3" max="3" width="12.42578125" style="10" customWidth="1"/>
    <col min="4" max="4" width="0.42578125" style="50" customWidth="1"/>
    <col min="5" max="5" width="11.28515625" style="10" customWidth="1"/>
    <col min="6" max="6" width="0.140625" style="50" customWidth="1"/>
    <col min="7" max="7" width="10.28515625" style="10" customWidth="1"/>
    <col min="8" max="8" width="0.28515625" style="50" customWidth="1"/>
    <col min="9" max="9" width="10.140625" style="10" customWidth="1"/>
    <col min="10" max="10" width="0.42578125" style="50" customWidth="1"/>
    <col min="11" max="11" width="10.5703125" style="10" customWidth="1"/>
    <col min="12" max="12" width="0.42578125" style="50" customWidth="1"/>
    <col min="13" max="13" width="11.42578125" style="10" customWidth="1"/>
    <col min="14" max="16384" width="9.140625" style="10"/>
  </cols>
  <sheetData>
    <row r="1" spans="1:13" s="224" customFormat="1" ht="14.25">
      <c r="A1" s="222" t="str">
        <f>+'TM3'!A1</f>
        <v>C¤NG TY CP C¤NG TR×NH GTVT QU¶NG NAM</v>
      </c>
      <c r="B1" s="223"/>
      <c r="C1" s="223"/>
      <c r="D1" s="229"/>
      <c r="E1" s="230"/>
      <c r="F1" s="231"/>
      <c r="G1" s="375" t="s">
        <v>419</v>
      </c>
      <c r="H1" s="375"/>
      <c r="I1" s="375"/>
      <c r="J1" s="375"/>
      <c r="K1" s="375"/>
      <c r="L1" s="375"/>
      <c r="M1" s="375"/>
    </row>
    <row r="2" spans="1:13" s="51" customFormat="1" ht="12.75">
      <c r="A2" s="46" t="str">
        <f>+'TM3'!A2</f>
        <v>Sè 10 NguyÔn Du, TP Tam Kú, Qu¶ng Nam</v>
      </c>
      <c r="B2" s="44"/>
      <c r="C2" s="45"/>
      <c r="D2" s="45"/>
      <c r="E2" s="45"/>
      <c r="F2" s="45"/>
      <c r="G2" s="386" t="str">
        <f>+'TM3'!D2</f>
        <v>Cho kú tµi chÝnh quý 1 n¨m 2015</v>
      </c>
      <c r="H2" s="387"/>
      <c r="I2" s="387"/>
      <c r="J2" s="387"/>
      <c r="K2" s="387"/>
      <c r="L2" s="387"/>
      <c r="M2" s="387"/>
    </row>
    <row r="3" spans="1:13" ht="7.5" customHeight="1">
      <c r="A3" s="31"/>
      <c r="B3" s="31"/>
      <c r="C3" s="31"/>
      <c r="E3" s="31"/>
      <c r="G3" s="31"/>
      <c r="I3" s="31"/>
      <c r="K3" s="31"/>
      <c r="M3" s="31"/>
    </row>
    <row r="4" spans="1:13" ht="7.5" customHeight="1">
      <c r="A4" s="50"/>
      <c r="B4" s="50"/>
      <c r="C4" s="50"/>
      <c r="E4" s="50"/>
      <c r="G4" s="50"/>
      <c r="I4" s="50"/>
      <c r="K4" s="50"/>
      <c r="M4" s="50"/>
    </row>
    <row r="5" spans="1:13" s="4" customFormat="1" ht="20.25">
      <c r="A5" s="235" t="s">
        <v>418</v>
      </c>
      <c r="B5" s="3"/>
      <c r="C5" s="3"/>
      <c r="D5" s="3"/>
      <c r="E5" s="3"/>
      <c r="F5" s="174"/>
      <c r="G5" s="174"/>
      <c r="H5" s="174"/>
      <c r="I5" s="174"/>
      <c r="J5" s="174"/>
      <c r="K5" s="174"/>
    </row>
    <row r="6" spans="1:13" s="7" customFormat="1">
      <c r="A6" s="241" t="s">
        <v>474</v>
      </c>
      <c r="B6" s="6"/>
      <c r="C6" s="6"/>
      <c r="D6" s="6"/>
      <c r="E6" s="6"/>
      <c r="F6" s="175"/>
      <c r="G6" s="175"/>
      <c r="H6" s="175"/>
      <c r="I6" s="175"/>
      <c r="J6" s="175"/>
      <c r="K6" s="175"/>
    </row>
    <row r="7" spans="1:13">
      <c r="A7" s="50"/>
      <c r="B7" s="50"/>
      <c r="C7" s="50"/>
      <c r="E7" s="50"/>
      <c r="G7" s="50"/>
      <c r="I7" s="50"/>
      <c r="K7" s="50"/>
      <c r="M7" s="50"/>
    </row>
    <row r="8" spans="1:13" s="9" customFormat="1" ht="15.75">
      <c r="A8" s="244">
        <v>20</v>
      </c>
      <c r="B8" s="9" t="s">
        <v>318</v>
      </c>
      <c r="D8" s="87"/>
      <c r="F8" s="87"/>
      <c r="H8" s="87"/>
      <c r="J8" s="87"/>
      <c r="L8" s="87"/>
    </row>
    <row r="9" spans="1:13" s="9" customFormat="1" ht="15.75">
      <c r="A9" s="9" t="s">
        <v>319</v>
      </c>
      <c r="B9" s="9" t="s">
        <v>320</v>
      </c>
      <c r="D9" s="87"/>
      <c r="F9" s="87"/>
      <c r="H9" s="87"/>
      <c r="J9" s="87"/>
      <c r="L9" s="87"/>
    </row>
    <row r="11" spans="1:13" s="35" customFormat="1" ht="38.25">
      <c r="A11" s="126"/>
      <c r="B11" s="127" t="s">
        <v>321</v>
      </c>
      <c r="C11" s="232" t="s">
        <v>322</v>
      </c>
      <c r="D11" s="232"/>
      <c r="E11" s="232" t="s">
        <v>14</v>
      </c>
      <c r="F11" s="232"/>
      <c r="G11" s="232" t="s">
        <v>13</v>
      </c>
      <c r="H11" s="232"/>
      <c r="I11" s="232" t="s">
        <v>387</v>
      </c>
      <c r="J11" s="232"/>
      <c r="K11" s="232" t="s">
        <v>388</v>
      </c>
      <c r="L11" s="232"/>
      <c r="M11" s="232" t="s">
        <v>404</v>
      </c>
    </row>
    <row r="12" spans="1:13" s="50" customFormat="1">
      <c r="A12" s="31"/>
      <c r="B12" s="129"/>
      <c r="C12" s="233" t="s">
        <v>598</v>
      </c>
      <c r="D12" s="234"/>
      <c r="E12" s="233" t="s">
        <v>598</v>
      </c>
      <c r="F12" s="234"/>
      <c r="G12" s="233" t="s">
        <v>598</v>
      </c>
      <c r="H12" s="234"/>
      <c r="I12" s="233" t="s">
        <v>598</v>
      </c>
      <c r="J12" s="234"/>
      <c r="K12" s="233" t="s">
        <v>598</v>
      </c>
      <c r="L12" s="234"/>
      <c r="M12" s="233" t="s">
        <v>598</v>
      </c>
    </row>
    <row r="13" spans="1:13" s="50" customFormat="1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</row>
    <row r="14" spans="1:13" s="87" customFormat="1" ht="15.75">
      <c r="B14" s="52" t="s">
        <v>50</v>
      </c>
      <c r="C14" s="167">
        <v>12000000000</v>
      </c>
      <c r="D14" s="166"/>
      <c r="E14" s="167">
        <v>2400000000</v>
      </c>
      <c r="F14" s="166"/>
      <c r="G14" s="167">
        <v>301787590</v>
      </c>
      <c r="H14" s="166"/>
      <c r="I14" s="167">
        <v>19850517924</v>
      </c>
      <c r="J14" s="166"/>
      <c r="K14" s="167">
        <v>9578776405</v>
      </c>
      <c r="L14" s="166"/>
      <c r="M14" s="167">
        <f>+C14+I14+K14+G14+E14</f>
        <v>44131081919</v>
      </c>
    </row>
    <row r="15" spans="1:13" s="50" customFormat="1">
      <c r="B15" s="125" t="s">
        <v>408</v>
      </c>
      <c r="C15" s="131">
        <v>15000000000</v>
      </c>
      <c r="D15" s="131"/>
      <c r="E15" s="131"/>
      <c r="F15" s="131"/>
      <c r="G15" s="131"/>
      <c r="H15" s="131"/>
      <c r="I15" s="131">
        <v>554526405</v>
      </c>
      <c r="J15" s="131"/>
      <c r="K15" s="131">
        <v>7508825587</v>
      </c>
      <c r="L15" s="131"/>
      <c r="M15" s="131">
        <f>+C15+I15+K15+E15+G15</f>
        <v>23063351992</v>
      </c>
    </row>
    <row r="16" spans="1:13" s="50" customFormat="1">
      <c r="B16" s="125" t="s">
        <v>409</v>
      </c>
      <c r="C16" s="131"/>
      <c r="D16" s="131"/>
      <c r="E16" s="131"/>
      <c r="F16" s="131"/>
      <c r="G16" s="131"/>
      <c r="H16" s="131"/>
      <c r="I16" s="131">
        <f>+C15</f>
        <v>15000000000</v>
      </c>
      <c r="J16" s="131"/>
      <c r="K16" s="131">
        <v>9578776405</v>
      </c>
      <c r="L16" s="131"/>
      <c r="M16" s="131">
        <f>+C16+I16+K16</f>
        <v>24578776405</v>
      </c>
    </row>
    <row r="17" spans="2:13" s="87" customFormat="1" ht="15.75">
      <c r="B17" s="52" t="s">
        <v>51</v>
      </c>
      <c r="C17" s="167">
        <f t="shared" ref="C17:M17" si="0">+C14+C15-C16</f>
        <v>27000000000</v>
      </c>
      <c r="D17" s="166"/>
      <c r="E17" s="167">
        <f t="shared" si="0"/>
        <v>2400000000</v>
      </c>
      <c r="F17" s="166"/>
      <c r="G17" s="167">
        <f t="shared" si="0"/>
        <v>301787590</v>
      </c>
      <c r="H17" s="166"/>
      <c r="I17" s="167">
        <f t="shared" si="0"/>
        <v>5405044329</v>
      </c>
      <c r="J17" s="166"/>
      <c r="K17" s="167">
        <f t="shared" si="0"/>
        <v>7508825587</v>
      </c>
      <c r="L17" s="166"/>
      <c r="M17" s="167">
        <f t="shared" si="0"/>
        <v>42615657506</v>
      </c>
    </row>
    <row r="18" spans="2:13" s="50" customFormat="1" ht="24" customHeight="1">
      <c r="B18" s="228" t="s">
        <v>4</v>
      </c>
      <c r="C18" s="131"/>
      <c r="D18" s="131"/>
      <c r="E18" s="131">
        <f>-E17</f>
        <v>-2400000000</v>
      </c>
      <c r="F18" s="131"/>
      <c r="G18" s="131"/>
      <c r="H18" s="131"/>
      <c r="I18" s="131">
        <v>2400000000</v>
      </c>
      <c r="J18" s="131"/>
      <c r="K18" s="131"/>
      <c r="L18" s="131"/>
      <c r="M18" s="131"/>
    </row>
    <row r="19" spans="2:13" s="87" customFormat="1" ht="15.75">
      <c r="B19" s="52" t="s">
        <v>52</v>
      </c>
      <c r="C19" s="167">
        <f>+C17</f>
        <v>27000000000</v>
      </c>
      <c r="D19" s="166"/>
      <c r="E19" s="167">
        <v>0</v>
      </c>
      <c r="F19" s="166"/>
      <c r="G19" s="167">
        <f>+G17</f>
        <v>301787590</v>
      </c>
      <c r="H19" s="166"/>
      <c r="I19" s="167">
        <f>+I17+I18</f>
        <v>7805044329</v>
      </c>
      <c r="J19" s="166"/>
      <c r="K19" s="167">
        <f>+K17</f>
        <v>7508825587</v>
      </c>
      <c r="L19" s="166"/>
      <c r="M19" s="167">
        <f>+C19+I19+K19+G19+E19</f>
        <v>42615657506</v>
      </c>
    </row>
    <row r="20" spans="2:13" s="50" customFormat="1">
      <c r="B20" s="125" t="s">
        <v>380</v>
      </c>
      <c r="C20" s="131">
        <v>0</v>
      </c>
      <c r="D20" s="131"/>
      <c r="E20" s="131"/>
      <c r="F20" s="131"/>
      <c r="G20" s="131"/>
      <c r="H20" s="131"/>
      <c r="I20" s="132">
        <v>0</v>
      </c>
      <c r="J20" s="132"/>
      <c r="K20" s="131">
        <f>+'[2]Q1.2015 CHÍNH-THỨC (3)'!$C$122</f>
        <v>113803977.06</v>
      </c>
      <c r="L20" s="131"/>
      <c r="M20" s="131">
        <f>+C20+I20+K20</f>
        <v>113803977.06</v>
      </c>
    </row>
    <row r="21" spans="2:13" s="50" customFormat="1">
      <c r="B21" s="125" t="s">
        <v>381</v>
      </c>
      <c r="C21" s="131"/>
      <c r="D21" s="131"/>
      <c r="E21" s="133"/>
      <c r="F21" s="133"/>
      <c r="G21" s="131"/>
      <c r="H21" s="131"/>
      <c r="I21" s="132">
        <v>0</v>
      </c>
      <c r="J21" s="132"/>
      <c r="K21" s="131"/>
      <c r="L21" s="131"/>
      <c r="M21" s="131">
        <f>+C21+I21+K21</f>
        <v>0</v>
      </c>
    </row>
    <row r="22" spans="2:13" s="87" customFormat="1" ht="16.5" thickBot="1">
      <c r="B22" s="52" t="s">
        <v>382</v>
      </c>
      <c r="C22" s="130">
        <f t="shared" ref="C22:M22" si="1">+C19+C20-C21</f>
        <v>27000000000</v>
      </c>
      <c r="D22" s="166"/>
      <c r="E22" s="130">
        <f t="shared" si="1"/>
        <v>0</v>
      </c>
      <c r="F22" s="166"/>
      <c r="G22" s="130">
        <f t="shared" si="1"/>
        <v>301787590</v>
      </c>
      <c r="H22" s="166"/>
      <c r="I22" s="130">
        <f t="shared" si="1"/>
        <v>7805044329</v>
      </c>
      <c r="J22" s="166"/>
      <c r="K22" s="130">
        <f t="shared" si="1"/>
        <v>7622629564.0600004</v>
      </c>
      <c r="L22" s="166"/>
      <c r="M22" s="130">
        <f t="shared" si="1"/>
        <v>42729461483.059998</v>
      </c>
    </row>
    <row r="23" spans="2:13" s="9" customFormat="1" ht="36" customHeight="1" thickTop="1">
      <c r="B23" s="52"/>
      <c r="C23" s="53"/>
      <c r="D23" s="53"/>
      <c r="E23" s="53"/>
      <c r="F23" s="53"/>
      <c r="G23" s="53"/>
      <c r="H23" s="53"/>
      <c r="I23" s="86"/>
      <c r="J23" s="86"/>
      <c r="K23" s="53"/>
      <c r="L23" s="53"/>
      <c r="M23" s="53"/>
    </row>
    <row r="24" spans="2:13" s="9" customFormat="1" ht="36" customHeight="1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</sheetData>
  <mergeCells count="2">
    <mergeCell ref="G1:M1"/>
    <mergeCell ref="G2:M2"/>
  </mergeCells>
  <phoneticPr fontId="9" type="noConversion"/>
  <pageMargins left="0.45" right="0.16" top="0.72" bottom="0.6" header="0.5" footer="0.24"/>
  <pageSetup paperSize="9" firstPageNumber="15" orientation="portrait" useFirstPageNumber="1" verticalDpi="300" r:id="rId1"/>
  <headerFooter alignWithMargins="0">
    <oddFooter>&amp;RTrang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3"/>
  </sheetPr>
  <dimension ref="A1:S237"/>
  <sheetViews>
    <sheetView tabSelected="1" topLeftCell="A57" workbookViewId="0">
      <selection activeCell="M68" sqref="M68"/>
    </sheetView>
  </sheetViews>
  <sheetFormatPr defaultRowHeight="15"/>
  <cols>
    <col min="1" max="1" width="3.42578125" style="10" customWidth="1"/>
    <col min="2" max="2" width="9.5703125" style="10" customWidth="1"/>
    <col min="3" max="3" width="9.140625" style="10"/>
    <col min="4" max="4" width="6.7109375" style="10" customWidth="1"/>
    <col min="5" max="5" width="12.28515625" style="10" customWidth="1"/>
    <col min="6" max="6" width="9.28515625" style="10" customWidth="1"/>
    <col min="7" max="7" width="11.5703125" style="10" customWidth="1"/>
    <col min="8" max="8" width="8.28515625" style="10" customWidth="1"/>
    <col min="9" max="9" width="0.5703125" style="10" hidden="1" customWidth="1"/>
    <col min="10" max="10" width="12.140625" style="10" customWidth="1"/>
    <col min="11" max="11" width="4.5703125" style="10" customWidth="1"/>
    <col min="12" max="12" width="19.85546875" style="10" bestFit="1" customWidth="1"/>
    <col min="13" max="13" width="18.7109375" style="10" bestFit="1" customWidth="1"/>
    <col min="14" max="14" width="14.28515625" style="10" bestFit="1" customWidth="1"/>
    <col min="15" max="15" width="18.7109375" style="10" bestFit="1" customWidth="1"/>
    <col min="16" max="16" width="9.140625" style="10"/>
    <col min="17" max="17" width="14" style="10" bestFit="1" customWidth="1"/>
    <col min="18" max="18" width="9.140625" style="10"/>
    <col min="19" max="19" width="14" style="10" bestFit="1" customWidth="1"/>
    <col min="20" max="16384" width="9.140625" style="10"/>
  </cols>
  <sheetData>
    <row r="1" spans="1:11" s="8" customFormat="1" ht="17.25">
      <c r="A1" s="348" t="str">
        <f>+'TM4-Von'!A1</f>
        <v>C¤NG TY CP C¤NG TR×NH GTVT QU¶NG NAM</v>
      </c>
      <c r="B1" s="348"/>
      <c r="C1" s="348"/>
      <c r="D1" s="348"/>
      <c r="E1" s="348"/>
      <c r="F1" s="422" t="s">
        <v>419</v>
      </c>
      <c r="G1" s="422"/>
      <c r="H1" s="422"/>
      <c r="I1" s="422"/>
      <c r="J1" s="422"/>
      <c r="K1" s="422"/>
    </row>
    <row r="2" spans="1:11" s="5" customFormat="1" ht="12.75">
      <c r="A2" s="14" t="str">
        <f>+'TM4-Von'!A2</f>
        <v>Sè 10 NguyÔn Du, TP Tam Kú, Qu¶ng Nam</v>
      </c>
      <c r="B2" s="44"/>
      <c r="C2" s="45"/>
      <c r="D2" s="45"/>
      <c r="E2" s="45"/>
      <c r="F2" s="386" t="str">
        <f>+'TM1'!F2</f>
        <v>Cho kú tµi chÝnh quý 1 n¨m 2015</v>
      </c>
      <c r="G2" s="387"/>
      <c r="H2" s="387"/>
      <c r="I2" s="387"/>
      <c r="J2" s="387"/>
      <c r="K2" s="387"/>
    </row>
    <row r="3" spans="1:11" ht="7.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7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s="4" customFormat="1" ht="20.25">
      <c r="A5" s="235" t="s">
        <v>418</v>
      </c>
      <c r="B5" s="3"/>
      <c r="C5" s="3"/>
      <c r="D5" s="3"/>
      <c r="E5" s="3"/>
      <c r="F5" s="174"/>
      <c r="G5" s="174"/>
      <c r="H5" s="174"/>
      <c r="I5" s="174"/>
      <c r="J5" s="174"/>
      <c r="K5" s="174"/>
    </row>
    <row r="6" spans="1:11" s="7" customFormat="1">
      <c r="A6" s="241" t="s">
        <v>474</v>
      </c>
      <c r="B6" s="6"/>
      <c r="C6" s="6"/>
      <c r="D6" s="6"/>
      <c r="E6" s="6"/>
      <c r="F6" s="175"/>
      <c r="G6" s="175"/>
      <c r="H6" s="175"/>
      <c r="I6" s="175"/>
      <c r="J6" s="175"/>
      <c r="K6" s="175"/>
    </row>
    <row r="7" spans="1:11" ht="19.5" customHeight="1">
      <c r="G7" s="392"/>
      <c r="H7" s="392"/>
      <c r="J7" s="392"/>
      <c r="K7" s="392"/>
    </row>
    <row r="8" spans="1:11" ht="6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9" customFormat="1" ht="15.75">
      <c r="A9" s="9" t="s">
        <v>147</v>
      </c>
      <c r="B9" s="9" t="s">
        <v>149</v>
      </c>
      <c r="G9" s="339" t="s">
        <v>210</v>
      </c>
      <c r="H9" s="379"/>
      <c r="J9" s="379" t="s">
        <v>359</v>
      </c>
      <c r="K9" s="379"/>
    </row>
    <row r="10" spans="1:11" ht="15.75">
      <c r="B10" s="31"/>
      <c r="C10" s="31"/>
      <c r="D10" s="31"/>
      <c r="E10" s="31"/>
      <c r="F10" s="31"/>
      <c r="G10" s="369" t="s">
        <v>598</v>
      </c>
      <c r="H10" s="369"/>
      <c r="I10" s="31"/>
      <c r="J10" s="369" t="s">
        <v>598</v>
      </c>
      <c r="K10" s="369"/>
    </row>
    <row r="11" spans="1:11" ht="19.5" customHeight="1">
      <c r="A11" s="10" t="s">
        <v>181</v>
      </c>
      <c r="B11" s="10" t="s">
        <v>306</v>
      </c>
      <c r="G11" s="440">
        <f>+G12</f>
        <v>2700000</v>
      </c>
      <c r="H11" s="440"/>
      <c r="J11" s="440">
        <f>+J12</f>
        <v>2700000</v>
      </c>
      <c r="K11" s="440"/>
    </row>
    <row r="12" spans="1:11" ht="19.5" customHeight="1">
      <c r="B12" s="10" t="s">
        <v>307</v>
      </c>
      <c r="G12" s="392">
        <v>2700000</v>
      </c>
      <c r="H12" s="392"/>
      <c r="J12" s="392">
        <v>2700000</v>
      </c>
      <c r="K12" s="392"/>
    </row>
    <row r="13" spans="1:11" ht="19.5" customHeight="1">
      <c r="A13" s="10" t="s">
        <v>181</v>
      </c>
      <c r="B13" s="10" t="s">
        <v>386</v>
      </c>
      <c r="G13" s="392">
        <f>+G12</f>
        <v>2700000</v>
      </c>
      <c r="H13" s="392"/>
      <c r="J13" s="392">
        <f>+J12</f>
        <v>2700000</v>
      </c>
      <c r="K13" s="392"/>
    </row>
    <row r="14" spans="1:11" ht="19.5" customHeight="1">
      <c r="B14" s="10" t="s">
        <v>307</v>
      </c>
      <c r="G14" s="392">
        <f>+G13</f>
        <v>2700000</v>
      </c>
      <c r="H14" s="392"/>
      <c r="J14" s="392">
        <f>+J13</f>
        <v>2700000</v>
      </c>
      <c r="K14" s="392"/>
    </row>
    <row r="15" spans="1:11" ht="19.5" hidden="1" customHeight="1">
      <c r="B15" s="10" t="s">
        <v>491</v>
      </c>
    </row>
    <row r="16" spans="1:11" hidden="1"/>
    <row r="17" spans="1:11" ht="20.25" customHeight="1">
      <c r="A17" s="10" t="s">
        <v>181</v>
      </c>
      <c r="B17" s="10" t="s">
        <v>324</v>
      </c>
      <c r="F17" s="10" t="s">
        <v>325</v>
      </c>
    </row>
    <row r="19" spans="1:11" s="9" customFormat="1" ht="15.75">
      <c r="A19" s="9" t="s">
        <v>148</v>
      </c>
      <c r="B19" s="9" t="s">
        <v>326</v>
      </c>
      <c r="G19" s="379" t="s">
        <v>210</v>
      </c>
      <c r="H19" s="379"/>
      <c r="J19" s="379" t="s">
        <v>359</v>
      </c>
      <c r="K19" s="379"/>
    </row>
    <row r="20" spans="1:11" ht="15.75">
      <c r="B20" s="31"/>
      <c r="C20" s="31"/>
      <c r="D20" s="31"/>
      <c r="E20" s="31"/>
      <c r="F20" s="31"/>
      <c r="G20" s="369" t="s">
        <v>598</v>
      </c>
      <c r="H20" s="369"/>
      <c r="I20" s="31"/>
      <c r="J20" s="369" t="s">
        <v>598</v>
      </c>
      <c r="K20" s="369"/>
    </row>
    <row r="21" spans="1:11" s="9" customFormat="1" ht="19.5" customHeight="1">
      <c r="A21" s="9" t="s">
        <v>342</v>
      </c>
      <c r="B21" s="9" t="s">
        <v>327</v>
      </c>
      <c r="G21" s="438">
        <f>+J22</f>
        <v>7508825587</v>
      </c>
      <c r="H21" s="438"/>
      <c r="J21" s="438">
        <v>9578776405</v>
      </c>
      <c r="K21" s="438"/>
    </row>
    <row r="22" spans="1:11" s="9" customFormat="1" ht="19.5" customHeight="1">
      <c r="A22" s="9" t="s">
        <v>342</v>
      </c>
      <c r="B22" s="9" t="s">
        <v>328</v>
      </c>
      <c r="G22" s="438">
        <f>+'TM4-Von'!K20</f>
        <v>113803977.06</v>
      </c>
      <c r="H22" s="438"/>
      <c r="J22" s="438">
        <v>7508825587</v>
      </c>
      <c r="K22" s="438"/>
    </row>
    <row r="23" spans="1:11" s="9" customFormat="1" ht="19.5" customHeight="1">
      <c r="A23" s="9" t="s">
        <v>342</v>
      </c>
      <c r="B23" s="9" t="s">
        <v>343</v>
      </c>
      <c r="G23" s="438">
        <v>0</v>
      </c>
      <c r="H23" s="438"/>
      <c r="J23" s="438">
        <f>+J21</f>
        <v>9578776405</v>
      </c>
      <c r="K23" s="438"/>
    </row>
    <row r="24" spans="1:11" s="9" customFormat="1" ht="19.5" customHeight="1">
      <c r="A24" s="9" t="s">
        <v>344</v>
      </c>
      <c r="B24" s="9" t="s">
        <v>329</v>
      </c>
      <c r="G24" s="438">
        <v>0</v>
      </c>
      <c r="H24" s="438"/>
      <c r="J24" s="438">
        <f>SUM(J26:K28)</f>
        <v>9578776405</v>
      </c>
      <c r="K24" s="438"/>
    </row>
    <row r="25" spans="1:11" s="33" customFormat="1" ht="19.5" hidden="1" customHeight="1">
      <c r="B25" s="33" t="s">
        <v>345</v>
      </c>
      <c r="G25" s="392"/>
      <c r="H25" s="392"/>
      <c r="J25" s="439"/>
      <c r="K25" s="439"/>
    </row>
    <row r="26" spans="1:11" s="33" customFormat="1" ht="19.5" customHeight="1">
      <c r="B26" s="33" t="s">
        <v>338</v>
      </c>
      <c r="G26" s="392">
        <v>0</v>
      </c>
      <c r="H26" s="392"/>
      <c r="J26" s="439">
        <v>554526405</v>
      </c>
      <c r="K26" s="439"/>
    </row>
    <row r="27" spans="1:11" s="33" customFormat="1" ht="36.75" customHeight="1">
      <c r="B27" s="390" t="s">
        <v>15</v>
      </c>
      <c r="C27" s="390"/>
      <c r="D27" s="390"/>
      <c r="E27" s="390"/>
      <c r="F27" s="390"/>
      <c r="G27" s="392">
        <v>0</v>
      </c>
      <c r="H27" s="392"/>
      <c r="J27" s="439">
        <v>2424250000</v>
      </c>
      <c r="K27" s="439"/>
    </row>
    <row r="28" spans="1:11" s="33" customFormat="1" ht="15.75">
      <c r="B28" s="33" t="s">
        <v>603</v>
      </c>
      <c r="G28" s="392">
        <v>0</v>
      </c>
      <c r="H28" s="392"/>
      <c r="J28" s="439">
        <v>6600000000</v>
      </c>
      <c r="K28" s="439"/>
    </row>
    <row r="29" spans="1:11" s="33" customFormat="1" ht="19.5" hidden="1" customHeight="1">
      <c r="B29" s="33" t="s">
        <v>360</v>
      </c>
      <c r="G29" s="439"/>
      <c r="H29" s="439"/>
      <c r="J29" s="439"/>
      <c r="K29" s="439"/>
    </row>
    <row r="30" spans="1:11" s="9" customFormat="1" ht="19.5" customHeight="1" thickBot="1">
      <c r="A30" s="9" t="s">
        <v>181</v>
      </c>
      <c r="B30" s="9" t="s">
        <v>326</v>
      </c>
      <c r="G30" s="394">
        <f>+G21+G22-G23</f>
        <v>7622629564.0600004</v>
      </c>
      <c r="H30" s="394"/>
      <c r="J30" s="394">
        <f>+J21+J22-J23</f>
        <v>7508825587</v>
      </c>
      <c r="K30" s="394"/>
    </row>
    <row r="31" spans="1:11" ht="26.25" customHeight="1" thickTop="1">
      <c r="B31" s="389" t="s">
        <v>16</v>
      </c>
      <c r="C31" s="389"/>
      <c r="D31" s="389"/>
      <c r="E31" s="389"/>
      <c r="F31" s="389"/>
      <c r="G31" s="389"/>
      <c r="H31" s="389"/>
      <c r="I31" s="389"/>
      <c r="J31" s="389"/>
      <c r="K31" s="389"/>
    </row>
    <row r="32" spans="1:11">
      <c r="B32" s="246" t="s">
        <v>17</v>
      </c>
    </row>
    <row r="33" spans="1:14" ht="35.25" customHeight="1">
      <c r="A33" s="9">
        <v>21</v>
      </c>
      <c r="B33" s="9" t="s">
        <v>330</v>
      </c>
      <c r="G33" s="379" t="s">
        <v>64</v>
      </c>
      <c r="H33" s="379"/>
      <c r="I33" s="9"/>
      <c r="J33" s="379" t="s">
        <v>53</v>
      </c>
      <c r="K33" s="379"/>
    </row>
    <row r="34" spans="1:14" ht="15.75">
      <c r="B34" s="31"/>
      <c r="C34" s="31"/>
      <c r="D34" s="31"/>
      <c r="E34" s="31"/>
      <c r="F34" s="31"/>
      <c r="G34" s="369" t="s">
        <v>598</v>
      </c>
      <c r="H34" s="369"/>
      <c r="I34" s="54"/>
      <c r="J34" s="369" t="s">
        <v>598</v>
      </c>
      <c r="K34" s="369"/>
    </row>
    <row r="35" spans="1:14" s="9" customFormat="1" ht="18.75" customHeight="1">
      <c r="A35" s="9" t="s">
        <v>181</v>
      </c>
      <c r="B35" s="9" t="s">
        <v>331</v>
      </c>
      <c r="G35" s="438">
        <f>+G36+G37</f>
        <v>16260489818</v>
      </c>
      <c r="H35" s="438"/>
      <c r="J35" s="438">
        <f>SUM(J36:K38)</f>
        <v>15141656066</v>
      </c>
      <c r="K35" s="438"/>
      <c r="M35" s="93"/>
      <c r="N35" s="40"/>
    </row>
    <row r="36" spans="1:14" ht="18.75" customHeight="1">
      <c r="A36" s="10" t="s">
        <v>516</v>
      </c>
      <c r="B36" s="10" t="s">
        <v>332</v>
      </c>
      <c r="G36" s="392">
        <v>15276415455</v>
      </c>
      <c r="H36" s="392"/>
      <c r="J36" s="392">
        <v>13128039046</v>
      </c>
      <c r="K36" s="392"/>
    </row>
    <row r="37" spans="1:14" ht="18.75" customHeight="1">
      <c r="A37" s="10" t="s">
        <v>516</v>
      </c>
      <c r="B37" s="10" t="s">
        <v>18</v>
      </c>
      <c r="G37" s="392">
        <v>984074363</v>
      </c>
      <c r="H37" s="392"/>
      <c r="J37" s="392">
        <v>1032711638</v>
      </c>
      <c r="K37" s="392"/>
    </row>
    <row r="38" spans="1:14" ht="18.75" customHeight="1">
      <c r="A38" s="10" t="s">
        <v>516</v>
      </c>
      <c r="B38" s="10" t="s">
        <v>19</v>
      </c>
      <c r="G38" s="42"/>
      <c r="H38" s="42"/>
      <c r="J38" s="392">
        <v>980905382</v>
      </c>
      <c r="K38" s="392"/>
    </row>
    <row r="39" spans="1:14" s="9" customFormat="1" ht="18.75" customHeight="1">
      <c r="A39" s="9" t="s">
        <v>181</v>
      </c>
      <c r="B39" s="9" t="s">
        <v>333</v>
      </c>
      <c r="G39" s="438">
        <v>18064545</v>
      </c>
      <c r="H39" s="438"/>
      <c r="J39" s="438"/>
      <c r="K39" s="438"/>
    </row>
    <row r="40" spans="1:14" s="9" customFormat="1" ht="18.75" customHeight="1" thickBot="1">
      <c r="A40" s="9" t="s">
        <v>181</v>
      </c>
      <c r="B40" s="9" t="s">
        <v>334</v>
      </c>
      <c r="G40" s="394">
        <f>+G35-G39</f>
        <v>16242425273</v>
      </c>
      <c r="H40" s="394"/>
      <c r="J40" s="394">
        <f>+J35-J39</f>
        <v>15141656066</v>
      </c>
      <c r="K40" s="394"/>
      <c r="M40" s="40"/>
      <c r="N40" s="40"/>
    </row>
    <row r="41" spans="1:14" s="9" customFormat="1" ht="18.75" customHeight="1" thickTop="1">
      <c r="G41" s="195"/>
      <c r="H41" s="195"/>
      <c r="J41" s="195"/>
      <c r="K41" s="195"/>
      <c r="M41" s="40"/>
      <c r="N41" s="40"/>
    </row>
    <row r="42" spans="1:14" s="9" customFormat="1" ht="18.75" customHeight="1">
      <c r="G42" s="195"/>
      <c r="H42" s="195"/>
      <c r="J42" s="195"/>
      <c r="K42" s="195"/>
      <c r="M42" s="40"/>
      <c r="N42" s="40"/>
    </row>
    <row r="43" spans="1:14" s="9" customFormat="1" ht="18.75" customHeight="1">
      <c r="G43" s="195"/>
      <c r="H43" s="195"/>
      <c r="J43" s="195"/>
      <c r="K43" s="195"/>
      <c r="M43" s="40"/>
      <c r="N43" s="40"/>
    </row>
    <row r="44" spans="1:14" s="9" customFormat="1" ht="18.75" customHeight="1">
      <c r="G44" s="195"/>
      <c r="H44" s="195"/>
      <c r="J44" s="195"/>
      <c r="K44" s="195"/>
      <c r="M44" s="40"/>
      <c r="N44" s="40"/>
    </row>
    <row r="45" spans="1:14" s="9" customFormat="1" ht="18.75" customHeight="1">
      <c r="G45" s="195"/>
      <c r="H45" s="195"/>
      <c r="J45" s="195"/>
      <c r="K45" s="195"/>
      <c r="M45" s="40"/>
      <c r="N45" s="40"/>
    </row>
    <row r="46" spans="1:14" s="9" customFormat="1" ht="18.75" customHeight="1">
      <c r="G46" s="195"/>
      <c r="H46" s="195"/>
      <c r="J46" s="195"/>
      <c r="K46" s="195"/>
      <c r="M46" s="40"/>
      <c r="N46" s="40"/>
    </row>
    <row r="47" spans="1:14" ht="10.5" customHeight="1"/>
    <row r="48" spans="1:14" ht="15.75">
      <c r="A48" s="9">
        <v>22</v>
      </c>
      <c r="B48" s="9" t="s">
        <v>335</v>
      </c>
      <c r="G48" s="379" t="s">
        <v>64</v>
      </c>
      <c r="H48" s="379"/>
      <c r="I48" s="9"/>
      <c r="J48" s="379" t="s">
        <v>53</v>
      </c>
      <c r="K48" s="379"/>
    </row>
    <row r="49" spans="1:14" ht="15.75">
      <c r="B49" s="31"/>
      <c r="C49" s="31"/>
      <c r="D49" s="31"/>
      <c r="E49" s="31"/>
      <c r="F49" s="31"/>
      <c r="G49" s="369" t="s">
        <v>598</v>
      </c>
      <c r="H49" s="369"/>
      <c r="I49" s="31"/>
      <c r="J49" s="369" t="s">
        <v>598</v>
      </c>
      <c r="K49" s="369"/>
    </row>
    <row r="50" spans="1:14" ht="18.75" customHeight="1">
      <c r="B50" s="10" t="s">
        <v>336</v>
      </c>
      <c r="G50" s="392">
        <v>13614436350</v>
      </c>
      <c r="H50" s="392"/>
      <c r="J50" s="392">
        <v>11495555645</v>
      </c>
      <c r="K50" s="392"/>
    </row>
    <row r="51" spans="1:14" ht="18.75" customHeight="1">
      <c r="B51" s="10" t="s">
        <v>20</v>
      </c>
      <c r="G51" s="437">
        <v>799629215</v>
      </c>
      <c r="H51" s="437"/>
      <c r="J51" s="392">
        <v>994305274</v>
      </c>
      <c r="K51" s="392"/>
    </row>
    <row r="52" spans="1:14" ht="18.75" customHeight="1">
      <c r="B52" s="10" t="s">
        <v>21</v>
      </c>
      <c r="G52" s="392"/>
      <c r="H52" s="392"/>
      <c r="J52" s="392">
        <v>653144213</v>
      </c>
      <c r="K52" s="392"/>
    </row>
    <row r="53" spans="1:14" s="9" customFormat="1" ht="18.75" customHeight="1" thickBot="1">
      <c r="B53" s="9" t="s">
        <v>340</v>
      </c>
      <c r="G53" s="394">
        <f>SUM(G50:H52)</f>
        <v>14414065565</v>
      </c>
      <c r="H53" s="394"/>
      <c r="J53" s="394">
        <f>SUM(J50:K52)</f>
        <v>13143005132</v>
      </c>
      <c r="K53" s="394"/>
      <c r="M53" s="40"/>
      <c r="N53" s="40"/>
    </row>
    <row r="54" spans="1:14" ht="15.75" thickTop="1"/>
    <row r="55" spans="1:14" ht="19.5" customHeight="1">
      <c r="A55" s="9">
        <v>23</v>
      </c>
      <c r="B55" s="9" t="s">
        <v>197</v>
      </c>
      <c r="G55" s="379" t="s">
        <v>64</v>
      </c>
      <c r="H55" s="379"/>
      <c r="I55" s="24"/>
      <c r="J55" s="379" t="s">
        <v>53</v>
      </c>
      <c r="K55" s="379"/>
    </row>
    <row r="56" spans="1:14" ht="15.75">
      <c r="B56" s="31"/>
      <c r="C56" s="31"/>
      <c r="D56" s="31"/>
      <c r="E56" s="31"/>
      <c r="F56" s="31"/>
      <c r="G56" s="369" t="s">
        <v>598</v>
      </c>
      <c r="H56" s="369"/>
      <c r="I56" s="54"/>
      <c r="J56" s="369" t="s">
        <v>598</v>
      </c>
      <c r="K56" s="369"/>
    </row>
    <row r="57" spans="1:14">
      <c r="B57" s="10" t="s">
        <v>198</v>
      </c>
      <c r="G57" s="392">
        <f>+'KQKDquý-gửi sở'!D17</f>
        <v>135408761</v>
      </c>
      <c r="H57" s="392"/>
      <c r="J57" s="392">
        <v>2773316</v>
      </c>
      <c r="K57" s="392"/>
    </row>
    <row r="58" spans="1:14" hidden="1">
      <c r="B58" s="10" t="s">
        <v>199</v>
      </c>
      <c r="G58" s="392"/>
      <c r="H58" s="392"/>
      <c r="J58" s="392"/>
      <c r="K58" s="392"/>
    </row>
    <row r="59" spans="1:14">
      <c r="B59" s="10" t="s">
        <v>200</v>
      </c>
      <c r="G59" s="392">
        <v>0</v>
      </c>
      <c r="H59" s="392"/>
      <c r="J59" s="392"/>
      <c r="K59" s="392"/>
    </row>
    <row r="60" spans="1:14" s="9" customFormat="1" ht="17.25" customHeight="1" thickBot="1">
      <c r="B60" s="9" t="s">
        <v>340</v>
      </c>
      <c r="G60" s="394">
        <f>+G57</f>
        <v>135408761</v>
      </c>
      <c r="H60" s="394"/>
      <c r="J60" s="394">
        <f>+J57</f>
        <v>2773316</v>
      </c>
      <c r="K60" s="394"/>
    </row>
    <row r="61" spans="1:14" ht="15.75" thickTop="1"/>
    <row r="62" spans="1:14" ht="15.75">
      <c r="A62" s="9">
        <v>24</v>
      </c>
      <c r="B62" s="9" t="s">
        <v>420</v>
      </c>
      <c r="G62" s="379" t="s">
        <v>64</v>
      </c>
      <c r="H62" s="379"/>
      <c r="I62" s="9"/>
      <c r="J62" s="379" t="s">
        <v>53</v>
      </c>
      <c r="K62" s="379"/>
    </row>
    <row r="63" spans="1:14" ht="15.75">
      <c r="B63" s="31"/>
      <c r="C63" s="31"/>
      <c r="D63" s="31"/>
      <c r="E63" s="31"/>
      <c r="F63" s="31"/>
      <c r="G63" s="369" t="s">
        <v>598</v>
      </c>
      <c r="H63" s="369"/>
      <c r="I63" s="31"/>
      <c r="J63" s="369" t="s">
        <v>598</v>
      </c>
      <c r="K63" s="369"/>
    </row>
    <row r="64" spans="1:14" ht="22.5" customHeight="1">
      <c r="B64" s="10" t="s">
        <v>421</v>
      </c>
      <c r="G64" s="392">
        <f>+'KQKDquý-gửi sở'!D18</f>
        <v>17599190</v>
      </c>
      <c r="H64" s="392"/>
      <c r="J64" s="437">
        <v>305025548</v>
      </c>
      <c r="K64" s="437"/>
      <c r="L64" s="39"/>
      <c r="M64" s="39"/>
    </row>
    <row r="65" spans="1:12" hidden="1">
      <c r="B65" s="10" t="s">
        <v>422</v>
      </c>
      <c r="G65" s="392"/>
      <c r="H65" s="392"/>
      <c r="J65" s="392"/>
      <c r="K65" s="392"/>
    </row>
    <row r="66" spans="1:12" hidden="1">
      <c r="B66" s="10" t="s">
        <v>457</v>
      </c>
      <c r="G66" s="392"/>
      <c r="H66" s="392"/>
      <c r="J66" s="392"/>
      <c r="K66" s="392"/>
    </row>
    <row r="67" spans="1:12" hidden="1">
      <c r="B67" s="10" t="s">
        <v>423</v>
      </c>
      <c r="G67" s="392"/>
      <c r="H67" s="392"/>
      <c r="J67" s="392"/>
      <c r="K67" s="392"/>
    </row>
    <row r="68" spans="1:12" s="9" customFormat="1" ht="16.5" thickBot="1">
      <c r="B68" s="9" t="s">
        <v>340</v>
      </c>
      <c r="G68" s="394">
        <f>+G64</f>
        <v>17599190</v>
      </c>
      <c r="H68" s="394"/>
      <c r="J68" s="394">
        <f>+J64</f>
        <v>305025548</v>
      </c>
      <c r="K68" s="394"/>
      <c r="L68" s="39"/>
    </row>
    <row r="69" spans="1:12" ht="15.75" thickTop="1"/>
    <row r="70" spans="1:12" ht="22.5" customHeight="1">
      <c r="A70" s="9">
        <v>25</v>
      </c>
      <c r="B70" s="9" t="s">
        <v>424</v>
      </c>
      <c r="G70" s="379" t="s">
        <v>64</v>
      </c>
      <c r="H70" s="379"/>
      <c r="I70" s="24"/>
      <c r="J70" s="379" t="s">
        <v>53</v>
      </c>
      <c r="K70" s="379"/>
    </row>
    <row r="71" spans="1:12" ht="15.75">
      <c r="B71" s="31"/>
      <c r="C71" s="31"/>
      <c r="D71" s="31"/>
      <c r="E71" s="31"/>
      <c r="F71" s="31"/>
      <c r="G71" s="369" t="s">
        <v>598</v>
      </c>
      <c r="H71" s="369"/>
      <c r="I71" s="54"/>
      <c r="J71" s="369" t="s">
        <v>598</v>
      </c>
      <c r="K71" s="369"/>
    </row>
    <row r="72" spans="1:12" hidden="1">
      <c r="B72" s="10" t="s">
        <v>425</v>
      </c>
      <c r="G72" s="392"/>
      <c r="H72" s="392"/>
      <c r="J72" s="392"/>
      <c r="K72" s="392"/>
    </row>
    <row r="73" spans="1:12" hidden="1">
      <c r="B73" s="10" t="s">
        <v>243</v>
      </c>
      <c r="G73" s="392"/>
      <c r="H73" s="392"/>
      <c r="J73" s="392"/>
      <c r="K73" s="392"/>
    </row>
    <row r="74" spans="1:12" ht="20.25" customHeight="1">
      <c r="B74" s="10" t="s">
        <v>22</v>
      </c>
      <c r="G74" s="392"/>
      <c r="H74" s="392"/>
      <c r="J74" s="392">
        <f>61086369-13086369</f>
        <v>48000000</v>
      </c>
      <c r="K74" s="392"/>
    </row>
    <row r="75" spans="1:12" hidden="1">
      <c r="B75" s="10" t="s">
        <v>244</v>
      </c>
      <c r="G75" s="392"/>
      <c r="H75" s="392"/>
      <c r="J75" s="392"/>
      <c r="K75" s="392"/>
    </row>
    <row r="76" spans="1:12" hidden="1">
      <c r="B76" s="10" t="s">
        <v>219</v>
      </c>
      <c r="G76" s="392"/>
      <c r="H76" s="392"/>
      <c r="J76" s="42"/>
      <c r="K76" s="42"/>
    </row>
    <row r="77" spans="1:12" hidden="1">
      <c r="B77" s="10" t="s">
        <v>187</v>
      </c>
      <c r="G77" s="392"/>
      <c r="H77" s="392"/>
      <c r="J77" s="392"/>
      <c r="K77" s="392"/>
    </row>
    <row r="78" spans="1:12" ht="21.75" customHeight="1">
      <c r="B78" s="10" t="s">
        <v>245</v>
      </c>
      <c r="G78" s="392"/>
      <c r="H78" s="392"/>
      <c r="J78" s="392">
        <v>13086369</v>
      </c>
      <c r="K78" s="392"/>
    </row>
    <row r="79" spans="1:12" s="9" customFormat="1" ht="18" customHeight="1" thickBot="1">
      <c r="B79" s="9" t="s">
        <v>340</v>
      </c>
      <c r="G79" s="394">
        <f>+G78+G74</f>
        <v>0</v>
      </c>
      <c r="H79" s="394"/>
      <c r="J79" s="394">
        <f>+J78+J74</f>
        <v>61086369</v>
      </c>
      <c r="K79" s="394"/>
    </row>
    <row r="80" spans="1:12" ht="15.75" thickTop="1"/>
    <row r="81" spans="1:13" ht="21.75" customHeight="1">
      <c r="A81" s="9">
        <v>26</v>
      </c>
      <c r="B81" s="9" t="s">
        <v>246</v>
      </c>
      <c r="G81" s="379" t="s">
        <v>64</v>
      </c>
      <c r="H81" s="379"/>
      <c r="I81" s="24"/>
      <c r="J81" s="379" t="s">
        <v>53</v>
      </c>
      <c r="K81" s="379"/>
    </row>
    <row r="82" spans="1:13" ht="15.75">
      <c r="B82" s="31"/>
      <c r="C82" s="31"/>
      <c r="D82" s="31"/>
      <c r="E82" s="31"/>
      <c r="F82" s="31"/>
      <c r="G82" s="369" t="s">
        <v>598</v>
      </c>
      <c r="H82" s="369"/>
      <c r="I82" s="54"/>
      <c r="J82" s="369" t="s">
        <v>598</v>
      </c>
      <c r="K82" s="369"/>
    </row>
    <row r="83" spans="1:13" ht="24.75" customHeight="1">
      <c r="B83" s="50" t="s">
        <v>23</v>
      </c>
      <c r="C83" s="50"/>
      <c r="D83" s="50"/>
      <c r="E83" s="50"/>
      <c r="F83" s="50"/>
      <c r="G83" s="393">
        <v>0</v>
      </c>
      <c r="H83" s="393"/>
      <c r="I83" s="65"/>
      <c r="J83" s="391">
        <v>1543547</v>
      </c>
      <c r="K83" s="391"/>
    </row>
    <row r="84" spans="1:13" ht="22.5" customHeight="1">
      <c r="B84" s="10" t="s">
        <v>24</v>
      </c>
      <c r="G84" s="392">
        <v>100000000</v>
      </c>
      <c r="H84" s="392"/>
      <c r="J84" s="392">
        <v>0</v>
      </c>
      <c r="K84" s="392"/>
    </row>
    <row r="85" spans="1:13" ht="22.5" customHeight="1">
      <c r="B85" s="10" t="s">
        <v>246</v>
      </c>
      <c r="G85" s="392">
        <v>1530699</v>
      </c>
      <c r="H85" s="392"/>
      <c r="J85" s="392">
        <v>1844826</v>
      </c>
      <c r="K85" s="392"/>
    </row>
    <row r="86" spans="1:13" ht="22.5" customHeight="1">
      <c r="G86" s="392">
        <v>0</v>
      </c>
      <c r="H86" s="392"/>
      <c r="J86" s="392">
        <v>0</v>
      </c>
      <c r="K86" s="392"/>
    </row>
    <row r="87" spans="1:13" s="9" customFormat="1" ht="23.25" customHeight="1" thickBot="1">
      <c r="B87" s="9" t="s">
        <v>340</v>
      </c>
      <c r="G87" s="394">
        <f>SUM(G83:H86)</f>
        <v>101530699</v>
      </c>
      <c r="H87" s="394"/>
      <c r="J87" s="394">
        <f>SUM(J83:K86)</f>
        <v>3388373</v>
      </c>
      <c r="K87" s="394"/>
      <c r="L87" s="40"/>
      <c r="M87" s="40"/>
    </row>
    <row r="88" spans="1:13" s="9" customFormat="1" ht="23.25" customHeight="1" thickTop="1">
      <c r="G88" s="195"/>
      <c r="H88" s="195"/>
      <c r="J88" s="195"/>
      <c r="K88" s="195"/>
      <c r="L88" s="40"/>
      <c r="M88" s="40"/>
    </row>
    <row r="89" spans="1:13" s="9" customFormat="1" ht="23.25" customHeight="1">
      <c r="G89" s="195"/>
      <c r="H89" s="195"/>
      <c r="J89" s="195"/>
      <c r="K89" s="195"/>
      <c r="L89" s="40"/>
      <c r="M89" s="40"/>
    </row>
    <row r="90" spans="1:13" s="9" customFormat="1" ht="23.25" customHeight="1">
      <c r="G90" s="195"/>
      <c r="H90" s="195"/>
      <c r="J90" s="195"/>
      <c r="K90" s="195"/>
      <c r="L90" s="40"/>
      <c r="M90" s="40"/>
    </row>
    <row r="91" spans="1:13" s="9" customFormat="1" ht="23.25" customHeight="1">
      <c r="G91" s="195"/>
      <c r="H91" s="195"/>
      <c r="J91" s="195"/>
      <c r="K91" s="195"/>
      <c r="L91" s="40"/>
      <c r="M91" s="40"/>
    </row>
    <row r="92" spans="1:13" ht="15.75">
      <c r="A92" s="9">
        <v>27</v>
      </c>
      <c r="B92" s="9" t="s">
        <v>185</v>
      </c>
    </row>
    <row r="93" spans="1:13" ht="22.5" customHeight="1">
      <c r="G93" s="379" t="s">
        <v>64</v>
      </c>
      <c r="H93" s="379"/>
      <c r="I93" s="24"/>
      <c r="J93" s="379" t="s">
        <v>53</v>
      </c>
      <c r="K93" s="379"/>
    </row>
    <row r="94" spans="1:13" ht="15.75">
      <c r="B94" s="31"/>
      <c r="C94" s="31"/>
      <c r="D94" s="31"/>
      <c r="E94" s="31"/>
      <c r="F94" s="31"/>
      <c r="G94" s="369" t="s">
        <v>598</v>
      </c>
      <c r="H94" s="369"/>
      <c r="I94" s="54"/>
      <c r="J94" s="369" t="s">
        <v>598</v>
      </c>
      <c r="K94" s="369"/>
    </row>
    <row r="95" spans="1:13" ht="24.75" customHeight="1">
      <c r="A95" s="10" t="s">
        <v>181</v>
      </c>
      <c r="B95" s="10" t="s">
        <v>186</v>
      </c>
      <c r="G95" s="392">
        <v>151779833</v>
      </c>
      <c r="H95" s="392"/>
      <c r="J95" s="392">
        <v>76029789</v>
      </c>
      <c r="K95" s="392"/>
    </row>
    <row r="96" spans="1:13" ht="18" customHeight="1">
      <c r="A96" s="10" t="s">
        <v>181</v>
      </c>
      <c r="B96" s="10" t="s">
        <v>509</v>
      </c>
      <c r="G96" s="392"/>
      <c r="H96" s="392"/>
      <c r="J96" s="392"/>
      <c r="K96" s="392"/>
    </row>
    <row r="97" spans="1:11" ht="18" customHeight="1">
      <c r="A97" s="10" t="s">
        <v>181</v>
      </c>
      <c r="B97" s="10" t="s">
        <v>369</v>
      </c>
      <c r="G97" s="392">
        <v>20837694</v>
      </c>
      <c r="H97" s="392"/>
      <c r="J97" s="392">
        <v>4900000</v>
      </c>
      <c r="K97" s="392"/>
    </row>
    <row r="98" spans="1:11" s="33" customFormat="1" ht="18" hidden="1" customHeight="1">
      <c r="A98" s="33" t="s">
        <v>516</v>
      </c>
      <c r="B98" s="33" t="s">
        <v>374</v>
      </c>
      <c r="G98" s="392"/>
      <c r="H98" s="392"/>
      <c r="J98" s="392"/>
      <c r="K98" s="392"/>
    </row>
    <row r="99" spans="1:11" ht="18" customHeight="1">
      <c r="A99" s="10" t="s">
        <v>181</v>
      </c>
      <c r="B99" s="10" t="s">
        <v>370</v>
      </c>
      <c r="G99" s="392">
        <v>0</v>
      </c>
      <c r="H99" s="392"/>
      <c r="J99" s="392">
        <v>0</v>
      </c>
      <c r="K99" s="392"/>
    </row>
    <row r="100" spans="1:11" ht="18" hidden="1" customHeight="1">
      <c r="A100" s="10" t="s">
        <v>181</v>
      </c>
      <c r="B100" s="10" t="s">
        <v>371</v>
      </c>
      <c r="G100" s="392"/>
      <c r="H100" s="392"/>
      <c r="J100" s="392"/>
      <c r="K100" s="392"/>
    </row>
    <row r="101" spans="1:11" ht="18" customHeight="1">
      <c r="A101" s="10" t="s">
        <v>181</v>
      </c>
      <c r="B101" s="10" t="s">
        <v>372</v>
      </c>
      <c r="G101" s="392">
        <v>172617527</v>
      </c>
      <c r="H101" s="392"/>
      <c r="J101" s="392">
        <f>+J95+J97</f>
        <v>80929789</v>
      </c>
      <c r="K101" s="392"/>
    </row>
    <row r="102" spans="1:11" ht="18" customHeight="1">
      <c r="A102" s="10" t="s">
        <v>181</v>
      </c>
      <c r="B102" s="10" t="s">
        <v>25</v>
      </c>
      <c r="G102" s="392">
        <v>37975855.939999998</v>
      </c>
      <c r="H102" s="392"/>
      <c r="J102" s="392">
        <f>+J101*22%</f>
        <v>17804553.580000002</v>
      </c>
      <c r="K102" s="392"/>
    </row>
    <row r="103" spans="1:11" ht="24.75" customHeight="1">
      <c r="A103" s="10" t="s">
        <v>181</v>
      </c>
      <c r="B103" s="10" t="s">
        <v>373</v>
      </c>
      <c r="G103" s="392">
        <v>37975855.939999998</v>
      </c>
      <c r="H103" s="392"/>
      <c r="J103" s="392">
        <f>+J102</f>
        <v>17804553.580000002</v>
      </c>
      <c r="K103" s="392"/>
    </row>
    <row r="104" spans="1:11" ht="21.75" customHeight="1" thickBot="1">
      <c r="B104" s="9" t="s">
        <v>375</v>
      </c>
      <c r="C104" s="9"/>
      <c r="D104" s="9"/>
      <c r="E104" s="9"/>
      <c r="F104" s="9"/>
      <c r="G104" s="394">
        <f>+G95-G103</f>
        <v>113803977.06</v>
      </c>
      <c r="H104" s="394"/>
      <c r="J104" s="394">
        <f>+J95-J103</f>
        <v>58225235.420000002</v>
      </c>
      <c r="K104" s="394"/>
    </row>
    <row r="105" spans="1:11" ht="15.75" thickTop="1"/>
    <row r="106" spans="1:11" ht="15.75">
      <c r="A106" s="9">
        <v>28</v>
      </c>
      <c r="B106" s="9" t="s">
        <v>376</v>
      </c>
    </row>
    <row r="107" spans="1:11" ht="22.5" customHeight="1">
      <c r="G107" s="379" t="s">
        <v>64</v>
      </c>
      <c r="H107" s="379"/>
      <c r="I107" s="24"/>
      <c r="J107" s="379" t="s">
        <v>53</v>
      </c>
      <c r="K107" s="379"/>
    </row>
    <row r="108" spans="1:11" ht="15.75">
      <c r="B108" s="31"/>
      <c r="C108" s="31"/>
      <c r="D108" s="31"/>
      <c r="E108" s="31"/>
      <c r="F108" s="31"/>
      <c r="G108" s="369" t="s">
        <v>598</v>
      </c>
      <c r="H108" s="369"/>
      <c r="I108" s="54"/>
      <c r="J108" s="369" t="s">
        <v>598</v>
      </c>
      <c r="K108" s="369"/>
    </row>
    <row r="109" spans="1:11" ht="21.75" customHeight="1">
      <c r="B109" s="10" t="s">
        <v>377</v>
      </c>
      <c r="G109" s="392">
        <f>+G104</f>
        <v>113803977.06</v>
      </c>
      <c r="H109" s="392"/>
      <c r="J109" s="392">
        <v>58225235</v>
      </c>
      <c r="K109" s="392"/>
    </row>
    <row r="110" spans="1:11" ht="21.75" customHeight="1">
      <c r="B110" s="10" t="s">
        <v>378</v>
      </c>
      <c r="G110" s="392">
        <f>+G109</f>
        <v>113803977.06</v>
      </c>
      <c r="H110" s="392"/>
      <c r="J110" s="392">
        <f>+J109</f>
        <v>58225235</v>
      </c>
      <c r="K110" s="392"/>
    </row>
    <row r="111" spans="1:11" ht="21.75" customHeight="1">
      <c r="B111" s="10" t="s">
        <v>379</v>
      </c>
      <c r="G111" s="437">
        <v>2700000</v>
      </c>
      <c r="H111" s="437"/>
      <c r="J111" s="392">
        <v>1200000</v>
      </c>
      <c r="K111" s="392"/>
    </row>
    <row r="112" spans="1:11" ht="21.75" customHeight="1" thickBot="1">
      <c r="B112" s="9" t="s">
        <v>376</v>
      </c>
      <c r="G112" s="394">
        <f>+G110/G111</f>
        <v>42.149621133333333</v>
      </c>
      <c r="H112" s="394"/>
      <c r="J112" s="394">
        <f>+J110/J111</f>
        <v>48.521029166666665</v>
      </c>
      <c r="K112" s="394"/>
    </row>
    <row r="113" spans="1:19" ht="9" customHeight="1" thickTop="1"/>
    <row r="114" spans="1:19" ht="15.75" hidden="1">
      <c r="A114" s="9"/>
      <c r="B114" s="9"/>
    </row>
    <row r="115" spans="1:19" ht="26.25" hidden="1" customHeight="1">
      <c r="G115" s="379"/>
      <c r="H115" s="379"/>
      <c r="I115" s="24"/>
      <c r="J115" s="379"/>
      <c r="K115" s="379"/>
    </row>
    <row r="116" spans="1:19" ht="15.75" hidden="1">
      <c r="B116" s="31"/>
      <c r="C116" s="31"/>
      <c r="D116" s="31"/>
      <c r="E116" s="31"/>
      <c r="F116" s="31"/>
      <c r="G116" s="369"/>
      <c r="H116" s="369"/>
      <c r="I116" s="54"/>
      <c r="J116" s="369"/>
      <c r="K116" s="369"/>
    </row>
    <row r="117" spans="1:19" ht="18.75" hidden="1" customHeight="1">
      <c r="G117" s="392"/>
      <c r="H117" s="392"/>
      <c r="J117" s="392"/>
      <c r="K117" s="392"/>
      <c r="M117" s="28"/>
      <c r="O117" s="28"/>
      <c r="Q117" s="28"/>
      <c r="S117" s="28"/>
    </row>
    <row r="118" spans="1:19" ht="18.75" hidden="1" customHeight="1">
      <c r="G118" s="392"/>
      <c r="H118" s="392"/>
      <c r="J118" s="392"/>
      <c r="K118" s="392"/>
      <c r="M118" s="28"/>
      <c r="O118" s="28"/>
      <c r="Q118" s="28"/>
      <c r="S118" s="28"/>
    </row>
    <row r="119" spans="1:19" ht="18.75" hidden="1" customHeight="1">
      <c r="G119" s="392"/>
      <c r="H119" s="392"/>
      <c r="J119" s="392"/>
      <c r="K119" s="392"/>
      <c r="M119" s="28"/>
      <c r="O119" s="28"/>
      <c r="Q119" s="28"/>
      <c r="S119" s="28"/>
    </row>
    <row r="120" spans="1:19" ht="18.75" hidden="1" customHeight="1">
      <c r="G120" s="392"/>
      <c r="H120" s="392"/>
      <c r="J120" s="392"/>
      <c r="K120" s="392"/>
      <c r="O120" s="28"/>
      <c r="Q120" s="28"/>
      <c r="S120" s="28"/>
    </row>
    <row r="121" spans="1:19" ht="18.75" hidden="1" customHeight="1">
      <c r="G121" s="436"/>
      <c r="H121" s="436"/>
      <c r="J121" s="436"/>
      <c r="K121" s="436"/>
      <c r="M121" s="29"/>
      <c r="O121" s="29"/>
      <c r="Q121" s="29"/>
      <c r="R121" s="29"/>
      <c r="S121" s="29"/>
    </row>
    <row r="122" spans="1:19" ht="18.75" hidden="1" customHeight="1" thickBot="1">
      <c r="B122" s="9"/>
      <c r="G122" s="394"/>
      <c r="H122" s="394"/>
      <c r="J122" s="394"/>
      <c r="K122" s="394"/>
    </row>
    <row r="123" spans="1:19" ht="6.75" hidden="1" customHeight="1" thickTop="1"/>
    <row r="124" spans="1:19" s="63" customFormat="1" ht="15.75" hidden="1">
      <c r="A124" s="61" t="s">
        <v>413</v>
      </c>
      <c r="B124" s="61" t="s">
        <v>273</v>
      </c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9" s="63" customFormat="1" ht="15.75" hidden="1">
      <c r="A125" s="62"/>
      <c r="B125" s="61" t="s">
        <v>274</v>
      </c>
      <c r="C125" s="62"/>
      <c r="D125" s="62"/>
      <c r="E125" s="62"/>
      <c r="F125" s="62"/>
      <c r="G125" s="62"/>
      <c r="H125" s="62"/>
      <c r="I125" s="62"/>
      <c r="J125" s="62"/>
      <c r="K125" s="62"/>
    </row>
    <row r="126" spans="1:19" s="63" customFormat="1" hidden="1">
      <c r="A126" s="62"/>
      <c r="B126" s="420" t="s">
        <v>275</v>
      </c>
      <c r="C126" s="420"/>
      <c r="D126" s="420"/>
      <c r="E126" s="420"/>
      <c r="F126" s="420"/>
      <c r="G126" s="420"/>
      <c r="H126" s="420"/>
      <c r="I126" s="420"/>
      <c r="J126" s="420"/>
      <c r="K126" s="420"/>
    </row>
    <row r="127" spans="1:19" s="63" customFormat="1" hidden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9" s="63" customFormat="1" ht="15.75" hidden="1">
      <c r="A128" s="62"/>
      <c r="B128" s="61" t="s">
        <v>276</v>
      </c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s="63" customFormat="1" hidden="1">
      <c r="A129" s="62"/>
      <c r="B129" s="420" t="s">
        <v>277</v>
      </c>
      <c r="C129" s="420"/>
      <c r="D129" s="420"/>
      <c r="E129" s="420"/>
      <c r="F129" s="420"/>
      <c r="G129" s="420"/>
      <c r="H129" s="420"/>
      <c r="I129" s="420"/>
      <c r="J129" s="420"/>
      <c r="K129" s="420"/>
    </row>
    <row r="130" spans="1:11" s="63" customFormat="1" hidden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 s="63" customFormat="1" hidden="1">
      <c r="A131" s="62"/>
      <c r="B131" s="435" t="s">
        <v>54</v>
      </c>
      <c r="C131" s="420"/>
      <c r="D131" s="420"/>
      <c r="E131" s="420"/>
      <c r="F131" s="420"/>
      <c r="G131" s="420"/>
      <c r="H131" s="420"/>
      <c r="I131" s="420"/>
      <c r="J131" s="420"/>
      <c r="K131" s="420"/>
    </row>
    <row r="132" spans="1:11" s="63" customFormat="1" ht="15.75" hidden="1">
      <c r="A132" s="62"/>
      <c r="B132" s="66" t="s">
        <v>278</v>
      </c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s="63" customFormat="1" hidden="1">
      <c r="A133" s="62"/>
      <c r="B133" s="420" t="s">
        <v>279</v>
      </c>
      <c r="C133" s="420"/>
      <c r="D133" s="420"/>
      <c r="E133" s="420"/>
      <c r="F133" s="420"/>
      <c r="G133" s="420"/>
      <c r="H133" s="420"/>
      <c r="I133" s="420"/>
      <c r="J133" s="420"/>
      <c r="K133" s="420"/>
    </row>
    <row r="134" spans="1:11" s="63" customFormat="1" ht="15.75" hidden="1">
      <c r="A134" s="62"/>
      <c r="B134" s="66" t="s">
        <v>280</v>
      </c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s="63" customFormat="1" hidden="1">
      <c r="A135" s="62"/>
      <c r="B135" s="420" t="s">
        <v>182</v>
      </c>
      <c r="C135" s="420"/>
      <c r="D135" s="420"/>
      <c r="E135" s="420"/>
      <c r="F135" s="420"/>
      <c r="G135" s="420"/>
      <c r="H135" s="420"/>
      <c r="I135" s="420"/>
      <c r="J135" s="420"/>
      <c r="K135" s="420"/>
    </row>
    <row r="136" spans="1:11" s="63" customFormat="1" hidden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s="63" customFormat="1" ht="15.75" hidden="1">
      <c r="A137" s="62"/>
      <c r="B137" s="61" t="s">
        <v>183</v>
      </c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s="63" customFormat="1" hidden="1">
      <c r="A138" s="62"/>
      <c r="B138" s="420" t="s">
        <v>477</v>
      </c>
      <c r="C138" s="420"/>
      <c r="D138" s="420"/>
      <c r="E138" s="420"/>
      <c r="F138" s="420"/>
      <c r="G138" s="420"/>
      <c r="H138" s="420"/>
      <c r="I138" s="420"/>
      <c r="J138" s="420"/>
      <c r="K138" s="420"/>
    </row>
    <row r="139" spans="1:11" s="63" customFormat="1" hidden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</row>
    <row r="140" spans="1:11" s="63" customFormat="1" ht="15.75" hidden="1">
      <c r="A140" s="62"/>
      <c r="B140" s="61" t="s">
        <v>478</v>
      </c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1" s="63" customFormat="1" ht="15.75" hidden="1">
      <c r="A141" s="62"/>
      <c r="B141" s="62"/>
      <c r="C141" s="62"/>
      <c r="D141" s="62"/>
      <c r="E141" s="62"/>
      <c r="F141" s="62"/>
      <c r="G141" s="62"/>
      <c r="H141" s="62"/>
      <c r="I141" s="66" t="s">
        <v>479</v>
      </c>
      <c r="J141" s="62"/>
      <c r="K141" s="62"/>
    </row>
    <row r="142" spans="1:11" s="63" customFormat="1" ht="15.75" hidden="1">
      <c r="A142" s="62"/>
      <c r="B142" s="67" t="s">
        <v>359</v>
      </c>
      <c r="C142" s="68"/>
      <c r="D142" s="68"/>
      <c r="E142" s="414" t="s">
        <v>480</v>
      </c>
      <c r="F142" s="414"/>
      <c r="G142" s="414" t="s">
        <v>481</v>
      </c>
      <c r="H142" s="414"/>
      <c r="I142" s="69" t="s">
        <v>404</v>
      </c>
      <c r="J142" s="70"/>
      <c r="K142" s="69"/>
    </row>
    <row r="143" spans="1:11" s="63" customFormat="1" ht="15.75" hidden="1">
      <c r="A143" s="62"/>
      <c r="B143" s="62" t="s">
        <v>482</v>
      </c>
      <c r="C143" s="62"/>
      <c r="D143" s="62"/>
      <c r="E143" s="415">
        <v>457266907437</v>
      </c>
      <c r="F143" s="415"/>
      <c r="G143" s="416">
        <v>29503973794</v>
      </c>
      <c r="H143" s="416"/>
      <c r="I143" s="417">
        <v>486770881231</v>
      </c>
      <c r="J143" s="417"/>
      <c r="K143" s="417"/>
    </row>
    <row r="144" spans="1:11" s="63" customFormat="1" ht="15.75" hidden="1">
      <c r="A144" s="62"/>
      <c r="B144" s="62" t="s">
        <v>483</v>
      </c>
      <c r="C144" s="62"/>
      <c r="D144" s="62"/>
      <c r="E144" s="409">
        <v>174050502663</v>
      </c>
      <c r="F144" s="409"/>
      <c r="G144" s="410"/>
      <c r="H144" s="410"/>
      <c r="I144" s="398">
        <v>174050502663</v>
      </c>
      <c r="J144" s="399"/>
      <c r="K144" s="399"/>
    </row>
    <row r="145" spans="1:11" s="63" customFormat="1" ht="15.75" hidden="1">
      <c r="A145" s="62"/>
      <c r="B145" s="62" t="s">
        <v>484</v>
      </c>
      <c r="C145" s="62"/>
      <c r="D145" s="62"/>
      <c r="E145" s="409">
        <v>21413461453</v>
      </c>
      <c r="F145" s="409"/>
      <c r="G145" s="410"/>
      <c r="H145" s="410"/>
      <c r="I145" s="398">
        <v>21413461453</v>
      </c>
      <c r="J145" s="399"/>
      <c r="K145" s="399"/>
    </row>
    <row r="146" spans="1:11" s="63" customFormat="1" ht="15.75" hidden="1">
      <c r="A146" s="62"/>
      <c r="B146" s="62" t="s">
        <v>485</v>
      </c>
      <c r="C146" s="62"/>
      <c r="D146" s="62"/>
      <c r="E146" s="411">
        <v>64221928226</v>
      </c>
      <c r="F146" s="411"/>
      <c r="G146" s="412">
        <v>50000000000</v>
      </c>
      <c r="H146" s="412"/>
      <c r="I146" s="398">
        <v>114221928226</v>
      </c>
      <c r="J146" s="399"/>
      <c r="K146" s="399"/>
    </row>
    <row r="147" spans="1:11" s="63" customFormat="1" ht="16.5" hidden="1" thickBot="1">
      <c r="A147" s="62"/>
      <c r="B147" s="61" t="s">
        <v>340</v>
      </c>
      <c r="C147" s="62"/>
      <c r="D147" s="62"/>
      <c r="E147" s="400">
        <v>716952799779</v>
      </c>
      <c r="F147" s="401"/>
      <c r="G147" s="400">
        <v>79503973794</v>
      </c>
      <c r="H147" s="401"/>
      <c r="I147" s="400">
        <v>796456773573</v>
      </c>
      <c r="J147" s="401"/>
      <c r="K147" s="401"/>
    </row>
    <row r="148" spans="1:11" s="63" customFormat="1" hidden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</row>
    <row r="149" spans="1:11" s="63" customFormat="1" ht="15.75" hidden="1">
      <c r="A149" s="62"/>
      <c r="B149" s="67" t="s">
        <v>176</v>
      </c>
      <c r="C149" s="68"/>
      <c r="D149" s="68"/>
      <c r="E149" s="414" t="s">
        <v>480</v>
      </c>
      <c r="F149" s="414"/>
      <c r="G149" s="414" t="s">
        <v>481</v>
      </c>
      <c r="H149" s="414"/>
      <c r="I149" s="69" t="s">
        <v>404</v>
      </c>
      <c r="J149" s="70"/>
      <c r="K149" s="69"/>
    </row>
    <row r="150" spans="1:11" s="63" customFormat="1" ht="15.75" hidden="1">
      <c r="A150" s="62"/>
      <c r="B150" s="62" t="s">
        <v>482</v>
      </c>
      <c r="C150" s="62"/>
      <c r="D150" s="62"/>
      <c r="E150" s="415">
        <v>452661565703</v>
      </c>
      <c r="F150" s="415"/>
      <c r="G150" s="416">
        <v>29503973794</v>
      </c>
      <c r="H150" s="416"/>
      <c r="I150" s="417">
        <v>482165539497</v>
      </c>
      <c r="J150" s="417"/>
      <c r="K150" s="417"/>
    </row>
    <row r="151" spans="1:11" s="63" customFormat="1" ht="15.75" hidden="1">
      <c r="A151" s="62"/>
      <c r="B151" s="62" t="s">
        <v>483</v>
      </c>
      <c r="C151" s="62"/>
      <c r="D151" s="62"/>
      <c r="E151" s="409">
        <v>163086957409</v>
      </c>
      <c r="F151" s="409"/>
      <c r="G151" s="410"/>
      <c r="H151" s="410"/>
      <c r="I151" s="398">
        <v>163086957409</v>
      </c>
      <c r="J151" s="399"/>
      <c r="K151" s="399"/>
    </row>
    <row r="152" spans="1:11" s="63" customFormat="1" ht="15.75" hidden="1">
      <c r="A152" s="62"/>
      <c r="B152" s="62" t="s">
        <v>484</v>
      </c>
      <c r="C152" s="62"/>
      <c r="D152" s="62"/>
      <c r="E152" s="409">
        <v>26946075395</v>
      </c>
      <c r="F152" s="409"/>
      <c r="G152" s="410"/>
      <c r="H152" s="410"/>
      <c r="I152" s="398">
        <v>26946075395</v>
      </c>
      <c r="J152" s="399"/>
      <c r="K152" s="399"/>
    </row>
    <row r="153" spans="1:11" s="63" customFormat="1" ht="15.75" hidden="1">
      <c r="A153" s="62"/>
      <c r="B153" s="62" t="s">
        <v>485</v>
      </c>
      <c r="C153" s="62"/>
      <c r="D153" s="62"/>
      <c r="E153" s="411">
        <v>21768088444</v>
      </c>
      <c r="F153" s="411"/>
      <c r="G153" s="421"/>
      <c r="H153" s="421"/>
      <c r="I153" s="398">
        <v>21768088444</v>
      </c>
      <c r="J153" s="399"/>
      <c r="K153" s="399"/>
    </row>
    <row r="154" spans="1:11" s="63" customFormat="1" ht="16.5" hidden="1" thickBot="1">
      <c r="A154" s="62"/>
      <c r="B154" s="61" t="s">
        <v>340</v>
      </c>
      <c r="C154" s="62"/>
      <c r="D154" s="62"/>
      <c r="E154" s="400">
        <v>664462686951</v>
      </c>
      <c r="F154" s="401"/>
      <c r="G154" s="400">
        <v>29503973794</v>
      </c>
      <c r="H154" s="401"/>
      <c r="I154" s="400">
        <v>693966660745</v>
      </c>
      <c r="J154" s="401"/>
      <c r="K154" s="401"/>
    </row>
    <row r="155" spans="1:11" s="63" customFormat="1" hidden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</row>
    <row r="156" spans="1:11" s="63" customFormat="1" hidden="1">
      <c r="A156" s="62"/>
      <c r="B156" s="420" t="s">
        <v>151</v>
      </c>
      <c r="C156" s="420"/>
      <c r="D156" s="420"/>
      <c r="E156" s="420"/>
      <c r="F156" s="420"/>
      <c r="G156" s="420"/>
      <c r="H156" s="420"/>
      <c r="I156" s="420"/>
      <c r="J156" s="420"/>
      <c r="K156" s="420"/>
    </row>
    <row r="157" spans="1:11" s="63" customFormat="1" hidden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</row>
    <row r="158" spans="1:11" s="63" customFormat="1" ht="15.75" hidden="1">
      <c r="A158" s="62"/>
      <c r="B158" s="62"/>
      <c r="C158" s="62"/>
      <c r="D158" s="62"/>
      <c r="E158" s="62"/>
      <c r="F158" s="62"/>
      <c r="G158" s="62"/>
      <c r="H158" s="62"/>
      <c r="I158" s="66" t="s">
        <v>479</v>
      </c>
      <c r="J158" s="62"/>
      <c r="K158" s="62"/>
    </row>
    <row r="159" spans="1:11" s="63" customFormat="1" ht="15.75" hidden="1">
      <c r="A159" s="62"/>
      <c r="B159" s="67" t="s">
        <v>359</v>
      </c>
      <c r="C159" s="68"/>
      <c r="D159" s="68"/>
      <c r="E159" s="414" t="s">
        <v>480</v>
      </c>
      <c r="F159" s="414"/>
      <c r="G159" s="414" t="s">
        <v>481</v>
      </c>
      <c r="H159" s="414"/>
      <c r="I159" s="69" t="s">
        <v>404</v>
      </c>
      <c r="J159" s="70"/>
      <c r="K159" s="69"/>
    </row>
    <row r="160" spans="1:11" s="63" customFormat="1" ht="15.75" hidden="1">
      <c r="A160" s="62"/>
      <c r="B160" s="62" t="s">
        <v>446</v>
      </c>
      <c r="C160" s="62"/>
      <c r="D160" s="62"/>
      <c r="E160" s="415">
        <v>85547050030</v>
      </c>
      <c r="F160" s="415"/>
      <c r="G160" s="416"/>
      <c r="H160" s="416"/>
      <c r="I160" s="417">
        <v>85547050030</v>
      </c>
      <c r="J160" s="417"/>
      <c r="K160" s="417"/>
    </row>
    <row r="161" spans="1:11" s="63" customFormat="1" ht="15.75" hidden="1">
      <c r="A161" s="62"/>
      <c r="B161" s="62" t="s">
        <v>458</v>
      </c>
      <c r="C161" s="62"/>
      <c r="D161" s="62"/>
      <c r="E161" s="409">
        <v>795127790238</v>
      </c>
      <c r="F161" s="409"/>
      <c r="G161" s="410"/>
      <c r="H161" s="410"/>
      <c r="I161" s="398">
        <v>795127790238</v>
      </c>
      <c r="J161" s="399"/>
      <c r="K161" s="399"/>
    </row>
    <row r="162" spans="1:11" s="63" customFormat="1" ht="15.75" hidden="1">
      <c r="A162" s="62"/>
      <c r="B162" s="62" t="s">
        <v>389</v>
      </c>
      <c r="C162" s="62"/>
      <c r="D162" s="62"/>
      <c r="E162" s="409">
        <v>50150588198</v>
      </c>
      <c r="F162" s="409"/>
      <c r="G162" s="396"/>
      <c r="H162" s="396"/>
      <c r="I162" s="398">
        <v>50150588198</v>
      </c>
      <c r="J162" s="399"/>
      <c r="K162" s="399"/>
    </row>
    <row r="163" spans="1:11" s="63" customFormat="1" ht="15.75" hidden="1">
      <c r="A163" s="62"/>
      <c r="B163" s="62" t="s">
        <v>459</v>
      </c>
      <c r="C163" s="62"/>
      <c r="D163" s="62"/>
      <c r="E163" s="418">
        <v>125100000000</v>
      </c>
      <c r="F163" s="418"/>
      <c r="G163" s="419">
        <v>28952067229</v>
      </c>
      <c r="H163" s="419"/>
      <c r="I163" s="398">
        <v>154052067229</v>
      </c>
      <c r="J163" s="399"/>
      <c r="K163" s="399"/>
    </row>
    <row r="164" spans="1:11" s="63" customFormat="1" ht="15.75" hidden="1">
      <c r="A164" s="62"/>
      <c r="B164" s="62" t="s">
        <v>159</v>
      </c>
      <c r="C164" s="62"/>
      <c r="D164" s="62"/>
      <c r="E164" s="397">
        <v>15096195020</v>
      </c>
      <c r="F164" s="397"/>
      <c r="G164" s="395">
        <v>163698000000</v>
      </c>
      <c r="H164" s="395"/>
      <c r="I164" s="398">
        <v>178794195020</v>
      </c>
      <c r="J164" s="399"/>
      <c r="K164" s="399"/>
    </row>
    <row r="165" spans="1:11" s="63" customFormat="1" ht="16.5" hidden="1" thickBot="1">
      <c r="A165" s="62"/>
      <c r="B165" s="61" t="s">
        <v>340</v>
      </c>
      <c r="C165" s="62"/>
      <c r="D165" s="62"/>
      <c r="E165" s="400">
        <v>1071021623486</v>
      </c>
      <c r="F165" s="401"/>
      <c r="G165" s="400">
        <v>192650067229</v>
      </c>
      <c r="H165" s="401"/>
      <c r="I165" s="400">
        <v>1263671690715</v>
      </c>
      <c r="J165" s="401"/>
      <c r="K165" s="401"/>
    </row>
    <row r="166" spans="1:11" s="63" customFormat="1" hidden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</row>
    <row r="167" spans="1:11" s="63" customFormat="1" hidden="1">
      <c r="A167" s="62"/>
      <c r="B167" s="62" t="s">
        <v>508</v>
      </c>
      <c r="C167" s="62"/>
      <c r="D167" s="62"/>
      <c r="E167" s="62"/>
      <c r="F167" s="62"/>
      <c r="G167" s="62"/>
      <c r="H167" s="62"/>
      <c r="I167" s="62"/>
      <c r="J167" s="62"/>
      <c r="K167" s="62"/>
    </row>
    <row r="168" spans="1:11" s="63" customFormat="1" hidden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</row>
    <row r="169" spans="1:11" s="63" customFormat="1" ht="15.75" hidden="1">
      <c r="A169" s="62"/>
      <c r="B169" s="67" t="s">
        <v>176</v>
      </c>
      <c r="C169" s="68"/>
      <c r="D169" s="68"/>
      <c r="E169" s="414" t="s">
        <v>480</v>
      </c>
      <c r="F169" s="414"/>
      <c r="G169" s="414" t="s">
        <v>481</v>
      </c>
      <c r="H169" s="414"/>
      <c r="I169" s="69" t="s">
        <v>404</v>
      </c>
      <c r="J169" s="70"/>
      <c r="K169" s="69"/>
    </row>
    <row r="170" spans="1:11" s="63" customFormat="1" ht="15.75" hidden="1">
      <c r="A170" s="62"/>
      <c r="B170" s="62" t="s">
        <v>446</v>
      </c>
      <c r="C170" s="62"/>
      <c r="D170" s="62"/>
      <c r="E170" s="415">
        <v>143790539196</v>
      </c>
      <c r="F170" s="415"/>
      <c r="G170" s="416"/>
      <c r="H170" s="416"/>
      <c r="I170" s="417">
        <v>143790539196</v>
      </c>
      <c r="J170" s="417"/>
      <c r="K170" s="417"/>
    </row>
    <row r="171" spans="1:11" s="63" customFormat="1" ht="15.75" hidden="1">
      <c r="A171" s="62"/>
      <c r="B171" s="62" t="s">
        <v>458</v>
      </c>
      <c r="C171" s="62"/>
      <c r="D171" s="62"/>
      <c r="E171" s="409">
        <v>765812047829</v>
      </c>
      <c r="F171" s="409"/>
      <c r="G171" s="410"/>
      <c r="H171" s="410"/>
      <c r="I171" s="398">
        <v>765812047829</v>
      </c>
      <c r="J171" s="399"/>
      <c r="K171" s="399"/>
    </row>
    <row r="172" spans="1:11" s="63" customFormat="1" ht="15.75" hidden="1">
      <c r="A172" s="62"/>
      <c r="B172" s="62" t="s">
        <v>389</v>
      </c>
      <c r="C172" s="62"/>
      <c r="D172" s="62"/>
      <c r="E172" s="408">
        <v>49213475632</v>
      </c>
      <c r="F172" s="408"/>
      <c r="G172" s="396"/>
      <c r="H172" s="396"/>
      <c r="I172" s="398">
        <v>49213475632</v>
      </c>
      <c r="J172" s="399"/>
      <c r="K172" s="399"/>
    </row>
    <row r="173" spans="1:11" s="63" customFormat="1" ht="15.75" hidden="1">
      <c r="A173" s="62"/>
      <c r="B173" s="62" t="s">
        <v>459</v>
      </c>
      <c r="C173" s="62"/>
      <c r="D173" s="62"/>
      <c r="E173" s="409">
        <v>125100000000</v>
      </c>
      <c r="F173" s="409"/>
      <c r="G173" s="413">
        <v>31055257110</v>
      </c>
      <c r="H173" s="413"/>
      <c r="I173" s="398">
        <v>156155257110</v>
      </c>
      <c r="J173" s="399"/>
      <c r="K173" s="399"/>
    </row>
    <row r="174" spans="1:11" s="63" customFormat="1" ht="15.75" hidden="1">
      <c r="A174" s="62"/>
      <c r="B174" s="62" t="s">
        <v>159</v>
      </c>
      <c r="C174" s="62"/>
      <c r="D174" s="62"/>
      <c r="E174" s="411">
        <v>15091174896</v>
      </c>
      <c r="F174" s="411"/>
      <c r="G174" s="412">
        <v>163698000000</v>
      </c>
      <c r="H174" s="412"/>
      <c r="I174" s="398">
        <v>178789174896</v>
      </c>
      <c r="J174" s="399"/>
      <c r="K174" s="399"/>
    </row>
    <row r="175" spans="1:11" s="63" customFormat="1" ht="16.5" hidden="1" thickBot="1">
      <c r="A175" s="62"/>
      <c r="B175" s="61" t="s">
        <v>340</v>
      </c>
      <c r="C175" s="62"/>
      <c r="D175" s="62"/>
      <c r="E175" s="400">
        <v>1099007237553</v>
      </c>
      <c r="F175" s="401"/>
      <c r="G175" s="400">
        <v>194753257110</v>
      </c>
      <c r="H175" s="401"/>
      <c r="I175" s="403">
        <v>1293760494663</v>
      </c>
      <c r="J175" s="404"/>
      <c r="K175" s="404"/>
    </row>
    <row r="176" spans="1:11" hidden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</row>
    <row r="177" spans="1:12" s="9" customFormat="1" ht="15.75" hidden="1">
      <c r="A177" s="61" t="s">
        <v>350</v>
      </c>
      <c r="B177" s="61" t="s">
        <v>410</v>
      </c>
      <c r="C177" s="61"/>
      <c r="D177" s="61"/>
      <c r="E177" s="61"/>
      <c r="F177" s="61"/>
      <c r="G177" s="61"/>
      <c r="H177" s="61"/>
      <c r="I177" s="61"/>
      <c r="J177" s="61"/>
      <c r="K177" s="61"/>
    </row>
    <row r="178" spans="1:12" s="9" customFormat="1" ht="15.75" hidden="1">
      <c r="A178" s="61" t="s">
        <v>145</v>
      </c>
      <c r="B178" s="61" t="s">
        <v>411</v>
      </c>
      <c r="C178" s="61"/>
      <c r="D178" s="61"/>
      <c r="E178" s="61"/>
      <c r="F178" s="61"/>
      <c r="G178" s="61"/>
      <c r="H178" s="61"/>
      <c r="I178" s="61"/>
      <c r="J178" s="61"/>
      <c r="K178" s="61"/>
    </row>
    <row r="179" spans="1:12" s="9" customFormat="1" ht="15.75" hidden="1">
      <c r="A179" s="61"/>
      <c r="B179" s="61" t="s">
        <v>412</v>
      </c>
      <c r="C179" s="61"/>
      <c r="D179" s="61"/>
      <c r="E179" s="61"/>
      <c r="F179" s="61"/>
      <c r="G179" s="61"/>
      <c r="H179" s="61"/>
      <c r="I179" s="61"/>
      <c r="J179" s="61" t="s">
        <v>492</v>
      </c>
      <c r="K179" s="61"/>
    </row>
    <row r="180" spans="1:12" hidden="1">
      <c r="A180" s="62"/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1:12" hidden="1">
      <c r="A181" s="62"/>
      <c r="B181" s="62" t="s">
        <v>441</v>
      </c>
      <c r="C181" s="62"/>
      <c r="D181" s="62"/>
      <c r="E181" s="62"/>
      <c r="F181" s="62"/>
      <c r="G181" s="62"/>
      <c r="H181" s="62"/>
      <c r="I181" s="62"/>
      <c r="J181" s="62" t="s">
        <v>496</v>
      </c>
      <c r="K181" s="62"/>
    </row>
    <row r="182" spans="1:12" hidden="1">
      <c r="A182" s="62"/>
      <c r="B182" s="62" t="s">
        <v>494</v>
      </c>
      <c r="C182" s="62"/>
      <c r="D182" s="62"/>
      <c r="E182" s="62"/>
      <c r="F182" s="62"/>
      <c r="G182" s="62"/>
      <c r="H182" s="62"/>
      <c r="I182" s="62"/>
      <c r="J182" s="62" t="s">
        <v>496</v>
      </c>
      <c r="K182" s="62"/>
    </row>
    <row r="183" spans="1:12" hidden="1">
      <c r="A183" s="62"/>
      <c r="B183" s="62" t="s">
        <v>495</v>
      </c>
      <c r="C183" s="62"/>
      <c r="D183" s="62"/>
      <c r="E183" s="62"/>
      <c r="F183" s="62"/>
      <c r="G183" s="62"/>
      <c r="H183" s="62"/>
      <c r="I183" s="62"/>
      <c r="J183" s="62" t="s">
        <v>496</v>
      </c>
      <c r="K183" s="62"/>
    </row>
    <row r="184" spans="1:12" hidden="1">
      <c r="A184" s="62"/>
      <c r="B184" s="62" t="s">
        <v>497</v>
      </c>
      <c r="C184" s="62"/>
      <c r="D184" s="62"/>
      <c r="E184" s="62"/>
      <c r="F184" s="62"/>
      <c r="G184" s="62"/>
      <c r="H184" s="62"/>
      <c r="I184" s="62"/>
      <c r="J184" s="62" t="s">
        <v>498</v>
      </c>
      <c r="K184" s="62"/>
    </row>
    <row r="185" spans="1:12" hidden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</row>
    <row r="186" spans="1:12" s="9" customFormat="1" ht="15.75" hidden="1">
      <c r="A186" s="61" t="s">
        <v>147</v>
      </c>
      <c r="B186" s="61" t="s">
        <v>212</v>
      </c>
      <c r="C186" s="61"/>
      <c r="D186" s="61"/>
      <c r="E186" s="61"/>
      <c r="F186" s="61"/>
      <c r="G186" s="61"/>
      <c r="H186" s="61"/>
      <c r="I186" s="61"/>
      <c r="J186" s="61"/>
      <c r="K186" s="61"/>
    </row>
    <row r="187" spans="1:12" ht="15.75" hidden="1">
      <c r="A187" s="62"/>
      <c r="B187" s="62"/>
      <c r="C187" s="62"/>
      <c r="D187" s="62"/>
      <c r="E187" s="62"/>
      <c r="F187" s="62"/>
      <c r="G187" s="434" t="s">
        <v>64</v>
      </c>
      <c r="H187" s="434"/>
      <c r="I187" s="71"/>
      <c r="J187" s="434" t="s">
        <v>53</v>
      </c>
      <c r="K187" s="434"/>
    </row>
    <row r="188" spans="1:12" ht="15.75" hidden="1">
      <c r="A188" s="62"/>
      <c r="B188" s="74"/>
      <c r="C188" s="74"/>
      <c r="D188" s="74"/>
      <c r="E188" s="74"/>
      <c r="F188" s="74"/>
      <c r="G188" s="402" t="s">
        <v>177</v>
      </c>
      <c r="H188" s="402"/>
      <c r="I188" s="72"/>
      <c r="J188" s="402" t="s">
        <v>177</v>
      </c>
      <c r="K188" s="402"/>
    </row>
    <row r="189" spans="1:12" s="9" customFormat="1" ht="15.75" hidden="1">
      <c r="A189" s="61"/>
      <c r="B189" s="61" t="s">
        <v>213</v>
      </c>
      <c r="C189" s="61"/>
      <c r="D189" s="61"/>
      <c r="E189" s="61"/>
      <c r="F189" s="61"/>
      <c r="G189" s="405">
        <v>140753250664</v>
      </c>
      <c r="H189" s="405"/>
      <c r="I189" s="61"/>
      <c r="J189" s="405">
        <v>28165535907</v>
      </c>
      <c r="K189" s="405"/>
      <c r="L189" s="423" t="s">
        <v>339</v>
      </c>
    </row>
    <row r="190" spans="1:12" hidden="1">
      <c r="A190" s="62"/>
      <c r="B190" s="62" t="s">
        <v>493</v>
      </c>
      <c r="C190" s="62"/>
      <c r="D190" s="62"/>
      <c r="E190" s="62"/>
      <c r="F190" s="62"/>
      <c r="G190" s="395">
        <v>2841446528</v>
      </c>
      <c r="H190" s="395"/>
      <c r="I190" s="62"/>
      <c r="J190" s="395">
        <v>2326241728</v>
      </c>
      <c r="K190" s="395"/>
      <c r="L190" s="424"/>
    </row>
    <row r="191" spans="1:12" hidden="1">
      <c r="A191" s="62"/>
      <c r="B191" s="62" t="s">
        <v>495</v>
      </c>
      <c r="C191" s="62"/>
      <c r="D191" s="62"/>
      <c r="E191" s="62"/>
      <c r="F191" s="62"/>
      <c r="G191" s="395">
        <v>117764111946</v>
      </c>
      <c r="H191" s="395"/>
      <c r="I191" s="62"/>
      <c r="J191" s="395">
        <v>20602261893</v>
      </c>
      <c r="K191" s="395"/>
      <c r="L191" s="424"/>
    </row>
    <row r="192" spans="1:12" hidden="1">
      <c r="A192" s="62"/>
      <c r="B192" s="62" t="s">
        <v>299</v>
      </c>
      <c r="C192" s="62"/>
      <c r="D192" s="62"/>
      <c r="E192" s="62"/>
      <c r="F192" s="62"/>
      <c r="G192" s="395">
        <v>585244869</v>
      </c>
      <c r="H192" s="395"/>
      <c r="I192" s="62"/>
      <c r="J192" s="73"/>
      <c r="K192" s="73"/>
      <c r="L192" s="424"/>
    </row>
    <row r="193" spans="1:12" hidden="1">
      <c r="A193" s="62"/>
      <c r="B193" s="62" t="s">
        <v>497</v>
      </c>
      <c r="C193" s="62"/>
      <c r="D193" s="62"/>
      <c r="E193" s="62"/>
      <c r="F193" s="62"/>
      <c r="G193" s="395">
        <v>19562447321</v>
      </c>
      <c r="H193" s="395"/>
      <c r="I193" s="62"/>
      <c r="J193" s="395">
        <v>5237032286</v>
      </c>
      <c r="K193" s="395"/>
      <c r="L193" s="424"/>
    </row>
    <row r="194" spans="1:12" s="9" customFormat="1" ht="15.75" hidden="1">
      <c r="A194" s="61"/>
      <c r="B194" s="61" t="s">
        <v>214</v>
      </c>
      <c r="C194" s="61"/>
      <c r="D194" s="61"/>
      <c r="E194" s="61"/>
      <c r="F194" s="61"/>
      <c r="G194" s="425">
        <v>54659956376</v>
      </c>
      <c r="H194" s="426"/>
      <c r="I194" s="61"/>
      <c r="J194" s="425">
        <v>82534840305</v>
      </c>
      <c r="K194" s="426"/>
      <c r="L194" s="424"/>
    </row>
    <row r="195" spans="1:12" hidden="1">
      <c r="A195" s="62"/>
      <c r="B195" s="62" t="s">
        <v>493</v>
      </c>
      <c r="C195" s="62"/>
      <c r="D195" s="62"/>
      <c r="E195" s="62"/>
      <c r="F195" s="62"/>
      <c r="G195" s="407">
        <v>6072411800</v>
      </c>
      <c r="H195" s="407"/>
      <c r="I195" s="62"/>
      <c r="J195" s="395">
        <v>30595328000</v>
      </c>
      <c r="K195" s="395"/>
    </row>
    <row r="196" spans="1:12" hidden="1">
      <c r="A196" s="62"/>
      <c r="B196" s="62" t="s">
        <v>497</v>
      </c>
      <c r="C196" s="62"/>
      <c r="D196" s="62"/>
      <c r="E196" s="62"/>
      <c r="F196" s="62"/>
      <c r="G196" s="407">
        <v>41772732165</v>
      </c>
      <c r="H196" s="407"/>
      <c r="I196" s="62"/>
      <c r="J196" s="395">
        <v>38964797086</v>
      </c>
      <c r="K196" s="395"/>
    </row>
    <row r="197" spans="1:12" hidden="1">
      <c r="A197" s="62"/>
      <c r="B197" s="62" t="s">
        <v>495</v>
      </c>
      <c r="C197" s="62"/>
      <c r="D197" s="62"/>
      <c r="E197" s="62"/>
      <c r="F197" s="62"/>
      <c r="G197" s="407">
        <v>811797625</v>
      </c>
      <c r="H197" s="407"/>
      <c r="I197" s="62"/>
      <c r="J197" s="395">
        <v>12355515204</v>
      </c>
      <c r="K197" s="395"/>
    </row>
    <row r="198" spans="1:12" hidden="1">
      <c r="A198" s="62"/>
      <c r="B198" s="62" t="s">
        <v>299</v>
      </c>
      <c r="C198" s="62"/>
      <c r="D198" s="62"/>
      <c r="E198" s="62"/>
      <c r="F198" s="62"/>
      <c r="G198" s="395">
        <v>6003014786</v>
      </c>
      <c r="H198" s="395"/>
      <c r="I198" s="62"/>
      <c r="J198" s="395"/>
      <c r="K198" s="395"/>
    </row>
    <row r="199" spans="1:12" hidden="1">
      <c r="A199" s="62"/>
      <c r="B199" s="62" t="s">
        <v>247</v>
      </c>
      <c r="C199" s="62"/>
      <c r="D199" s="62"/>
      <c r="E199" s="62"/>
      <c r="F199" s="62"/>
      <c r="G199" s="62"/>
      <c r="H199" s="62"/>
      <c r="I199" s="62"/>
      <c r="J199" s="395">
        <v>619200015</v>
      </c>
      <c r="K199" s="395"/>
    </row>
    <row r="200" spans="1:12" ht="15.75" hidden="1">
      <c r="A200" s="62"/>
      <c r="B200" s="61" t="s">
        <v>188</v>
      </c>
      <c r="C200" s="62"/>
      <c r="D200" s="62"/>
      <c r="E200" s="62"/>
      <c r="F200" s="62"/>
      <c r="G200" s="62"/>
      <c r="H200" s="62"/>
      <c r="I200" s="62"/>
      <c r="J200" s="425">
        <v>19440000000</v>
      </c>
      <c r="K200" s="426"/>
    </row>
    <row r="201" spans="1:12" hidden="1">
      <c r="A201" s="62"/>
      <c r="B201" s="62" t="s">
        <v>299</v>
      </c>
      <c r="C201" s="62"/>
      <c r="D201" s="62"/>
      <c r="E201" s="62"/>
      <c r="F201" s="62"/>
      <c r="G201" s="62"/>
      <c r="H201" s="62"/>
      <c r="I201" s="62"/>
      <c r="J201" s="395">
        <v>19440000000</v>
      </c>
      <c r="K201" s="395"/>
    </row>
    <row r="202" spans="1:12" s="9" customFormat="1" ht="15.75" hidden="1">
      <c r="A202" s="61" t="s">
        <v>148</v>
      </c>
      <c r="B202" s="61" t="s">
        <v>337</v>
      </c>
      <c r="C202" s="61"/>
      <c r="D202" s="61"/>
      <c r="E202" s="61"/>
      <c r="F202" s="61"/>
      <c r="G202" s="61"/>
      <c r="H202" s="61"/>
      <c r="I202" s="61"/>
      <c r="J202" s="61"/>
      <c r="K202" s="61"/>
    </row>
    <row r="203" spans="1:12" ht="15.75" hidden="1">
      <c r="A203" s="62"/>
      <c r="B203" s="61" t="s">
        <v>412</v>
      </c>
      <c r="C203" s="61"/>
      <c r="D203" s="61"/>
      <c r="E203" s="61" t="s">
        <v>321</v>
      </c>
      <c r="F203" s="62"/>
      <c r="G203" s="427" t="s">
        <v>359</v>
      </c>
      <c r="H203" s="428"/>
      <c r="I203" s="62"/>
      <c r="J203" s="428" t="s">
        <v>176</v>
      </c>
      <c r="K203" s="428"/>
    </row>
    <row r="204" spans="1:12" ht="15.75" hidden="1">
      <c r="A204" s="62"/>
      <c r="B204" s="68"/>
      <c r="C204" s="68"/>
      <c r="D204" s="68"/>
      <c r="E204" s="68"/>
      <c r="F204" s="74"/>
      <c r="G204" s="406" t="s">
        <v>177</v>
      </c>
      <c r="H204" s="406"/>
      <c r="I204" s="62"/>
      <c r="J204" s="406" t="s">
        <v>177</v>
      </c>
      <c r="K204" s="406"/>
    </row>
    <row r="205" spans="1:12" ht="15.75" hidden="1">
      <c r="A205" s="62"/>
      <c r="B205" s="75" t="s">
        <v>323</v>
      </c>
      <c r="C205" s="75"/>
      <c r="D205" s="75"/>
      <c r="E205" s="75"/>
      <c r="F205" s="76"/>
      <c r="G205" s="77"/>
      <c r="H205" s="77"/>
      <c r="I205" s="62"/>
      <c r="J205" s="425">
        <v>1241336050</v>
      </c>
      <c r="K205" s="426"/>
    </row>
    <row r="206" spans="1:12" hidden="1">
      <c r="A206" s="62"/>
      <c r="B206" s="76" t="s">
        <v>445</v>
      </c>
      <c r="C206" s="76"/>
      <c r="D206" s="76"/>
      <c r="E206" s="76"/>
      <c r="F206" s="76"/>
      <c r="G206" s="441">
        <v>39814004802</v>
      </c>
      <c r="H206" s="441"/>
      <c r="I206" s="62"/>
      <c r="J206" s="395">
        <v>1241336050</v>
      </c>
      <c r="K206" s="395"/>
    </row>
    <row r="207" spans="1:12" s="9" customFormat="1" ht="15.75" hidden="1">
      <c r="A207" s="61"/>
      <c r="B207" s="61" t="s">
        <v>493</v>
      </c>
      <c r="C207" s="61"/>
      <c r="D207" s="61"/>
      <c r="E207" s="61"/>
      <c r="F207" s="61"/>
      <c r="G207" s="405"/>
      <c r="H207" s="405"/>
      <c r="I207" s="61"/>
      <c r="J207" s="405"/>
      <c r="K207" s="405"/>
    </row>
    <row r="208" spans="1:12" hidden="1">
      <c r="A208" s="62"/>
      <c r="B208" s="62" t="s">
        <v>189</v>
      </c>
      <c r="C208" s="62"/>
      <c r="D208" s="62"/>
      <c r="E208" s="62"/>
      <c r="F208" s="78"/>
      <c r="G208" s="395">
        <v>938121076</v>
      </c>
      <c r="H208" s="395"/>
      <c r="I208" s="62"/>
      <c r="J208" s="395">
        <v>356728600</v>
      </c>
      <c r="K208" s="395"/>
    </row>
    <row r="209" spans="1:11" hidden="1">
      <c r="A209" s="62"/>
      <c r="B209" s="62" t="s">
        <v>240</v>
      </c>
      <c r="C209" s="62"/>
      <c r="D209" s="62"/>
      <c r="E209" s="62"/>
      <c r="F209" s="62"/>
      <c r="G209" s="407" t="e">
        <v>#REF!</v>
      </c>
      <c r="H209" s="407"/>
      <c r="I209" s="62"/>
      <c r="J209" s="395">
        <v>4375732613</v>
      </c>
      <c r="K209" s="395"/>
    </row>
    <row r="210" spans="1:11" ht="15.75" hidden="1">
      <c r="A210" s="62"/>
      <c r="B210" s="61" t="s">
        <v>494</v>
      </c>
      <c r="C210" s="62"/>
      <c r="D210" s="62"/>
      <c r="E210" s="62"/>
      <c r="F210" s="62"/>
      <c r="G210" s="405"/>
      <c r="H210" s="405"/>
      <c r="I210" s="62"/>
      <c r="J210" s="405"/>
      <c r="K210" s="405"/>
    </row>
    <row r="211" spans="1:11" hidden="1">
      <c r="A211" s="62"/>
      <c r="B211" s="62" t="s">
        <v>348</v>
      </c>
      <c r="C211" s="62"/>
      <c r="D211" s="62"/>
      <c r="E211" s="62"/>
      <c r="F211" s="62"/>
      <c r="G211" s="395">
        <v>908410684</v>
      </c>
      <c r="H211" s="395"/>
      <c r="I211" s="62"/>
      <c r="J211" s="395">
        <v>1067824000</v>
      </c>
      <c r="K211" s="395"/>
    </row>
    <row r="212" spans="1:11" hidden="1">
      <c r="A212" s="62"/>
      <c r="B212" s="62" t="s">
        <v>349</v>
      </c>
      <c r="C212" s="62"/>
      <c r="D212" s="62"/>
      <c r="E212" s="62"/>
      <c r="F212" s="62"/>
      <c r="G212" s="395">
        <v>25264063981</v>
      </c>
      <c r="H212" s="395"/>
      <c r="I212" s="62"/>
      <c r="J212" s="395">
        <v>562909105</v>
      </c>
      <c r="K212" s="395"/>
    </row>
    <row r="213" spans="1:11" ht="15.75" hidden="1">
      <c r="A213" s="62"/>
      <c r="B213" s="61" t="s">
        <v>495</v>
      </c>
      <c r="C213" s="62"/>
      <c r="D213" s="62"/>
      <c r="E213" s="62"/>
      <c r="F213" s="62"/>
      <c r="G213" s="405">
        <v>10165812360</v>
      </c>
      <c r="H213" s="405"/>
      <c r="I213" s="62"/>
      <c r="J213" s="405">
        <v>10912203116</v>
      </c>
      <c r="K213" s="405"/>
    </row>
    <row r="214" spans="1:11" hidden="1">
      <c r="A214" s="62"/>
      <c r="B214" s="62" t="s">
        <v>189</v>
      </c>
      <c r="C214" s="62"/>
      <c r="D214" s="62"/>
      <c r="E214" s="62"/>
      <c r="F214" s="62"/>
      <c r="G214" s="395">
        <v>10165812360</v>
      </c>
      <c r="H214" s="395"/>
      <c r="I214" s="62"/>
      <c r="J214" s="395">
        <v>8412203116</v>
      </c>
      <c r="K214" s="395"/>
    </row>
    <row r="215" spans="1:11" hidden="1">
      <c r="A215" s="62"/>
      <c r="B215" s="62" t="s">
        <v>190</v>
      </c>
      <c r="C215" s="62"/>
      <c r="D215" s="62"/>
      <c r="E215" s="62"/>
      <c r="F215" s="62"/>
      <c r="G215" s="395"/>
      <c r="H215" s="395"/>
      <c r="I215" s="62"/>
      <c r="J215" s="395">
        <v>2500000000</v>
      </c>
      <c r="K215" s="395"/>
    </row>
    <row r="216" spans="1:11" ht="15.75" hidden="1">
      <c r="A216" s="62"/>
      <c r="B216" s="61" t="s">
        <v>497</v>
      </c>
      <c r="C216" s="62"/>
      <c r="D216" s="62"/>
      <c r="E216" s="62"/>
      <c r="F216" s="62"/>
      <c r="G216" s="405"/>
      <c r="H216" s="405"/>
      <c r="I216" s="62"/>
      <c r="J216" s="405"/>
      <c r="K216" s="405"/>
    </row>
    <row r="217" spans="1:11" hidden="1">
      <c r="A217" s="62"/>
      <c r="B217" s="62" t="s">
        <v>191</v>
      </c>
      <c r="C217" s="62"/>
      <c r="D217" s="62"/>
      <c r="E217" s="62"/>
      <c r="F217" s="62"/>
      <c r="G217" s="395">
        <v>9220136017</v>
      </c>
      <c r="H217" s="395"/>
      <c r="I217" s="62"/>
      <c r="J217" s="395">
        <v>10177190214</v>
      </c>
      <c r="K217" s="395"/>
    </row>
    <row r="218" spans="1:11" hidden="1">
      <c r="A218" s="62"/>
      <c r="B218" s="62" t="s">
        <v>192</v>
      </c>
      <c r="C218" s="62"/>
      <c r="D218" s="62"/>
      <c r="E218" s="62"/>
      <c r="F218" s="62"/>
      <c r="G218" s="395">
        <v>9000000000</v>
      </c>
      <c r="H218" s="395"/>
      <c r="I218" s="62"/>
      <c r="J218" s="395">
        <v>5000000000</v>
      </c>
      <c r="K218" s="395"/>
    </row>
    <row r="219" spans="1:11" hidden="1">
      <c r="A219" s="62"/>
      <c r="B219" s="62" t="s">
        <v>157</v>
      </c>
      <c r="C219" s="62"/>
      <c r="D219" s="62"/>
      <c r="E219" s="62"/>
      <c r="F219" s="62"/>
      <c r="G219" s="395"/>
      <c r="H219" s="395"/>
      <c r="I219" s="62"/>
      <c r="J219" s="396"/>
      <c r="K219" s="396"/>
    </row>
    <row r="220" spans="1:11" hidden="1">
      <c r="A220" s="62"/>
      <c r="B220" s="62" t="s">
        <v>445</v>
      </c>
      <c r="C220" s="62"/>
      <c r="D220" s="62"/>
      <c r="E220" s="62"/>
      <c r="F220" s="62"/>
      <c r="G220" s="395">
        <v>4500000000</v>
      </c>
      <c r="H220" s="395"/>
      <c r="I220" s="62"/>
      <c r="J220" s="396"/>
      <c r="K220" s="396"/>
    </row>
    <row r="221" spans="1:11" s="9" customFormat="1" ht="15.75">
      <c r="A221" s="9">
        <v>29</v>
      </c>
      <c r="B221" s="9" t="s">
        <v>539</v>
      </c>
    </row>
    <row r="222" spans="1:11" ht="29.25" customHeight="1">
      <c r="A222" s="20"/>
      <c r="B222" s="430" t="s">
        <v>55</v>
      </c>
      <c r="C222" s="430"/>
      <c r="D222" s="430"/>
      <c r="E222" s="430"/>
      <c r="F222" s="430"/>
      <c r="G222" s="430"/>
      <c r="H222" s="430"/>
      <c r="I222" s="430"/>
      <c r="J222" s="430"/>
      <c r="K222" s="430"/>
    </row>
    <row r="223" spans="1:11" ht="6" customHeight="1"/>
    <row r="224" spans="1:11" s="9" customFormat="1" ht="15.75">
      <c r="A224" s="9">
        <v>30</v>
      </c>
      <c r="B224" s="9" t="s">
        <v>56</v>
      </c>
    </row>
    <row r="225" spans="1:11" ht="38.25" customHeight="1">
      <c r="A225" s="20"/>
      <c r="B225" s="430" t="s">
        <v>41</v>
      </c>
      <c r="C225" s="430"/>
      <c r="D225" s="430"/>
      <c r="E225" s="430"/>
      <c r="F225" s="430"/>
      <c r="G225" s="430"/>
      <c r="H225" s="430"/>
      <c r="I225" s="430"/>
      <c r="J225" s="430"/>
      <c r="K225" s="430"/>
    </row>
    <row r="226" spans="1:11" ht="38.25" customHeight="1">
      <c r="A226" s="20"/>
      <c r="B226" s="430" t="s">
        <v>40</v>
      </c>
      <c r="C226" s="430"/>
      <c r="D226" s="430"/>
      <c r="E226" s="430"/>
      <c r="F226" s="430"/>
      <c r="G226" s="430"/>
      <c r="H226" s="430"/>
      <c r="I226" s="430"/>
      <c r="J226" s="430"/>
      <c r="K226" s="430"/>
    </row>
    <row r="227" spans="1:11" ht="3" customHeight="1"/>
    <row r="228" spans="1:11" s="33" customFormat="1" ht="15.75">
      <c r="G228" s="431" t="str">
        <f>+'KQKDquý-gửi sở'!F37</f>
        <v>Qu¶ng Nam, ngµy 11 th¸ng 05 n¨m 2015</v>
      </c>
      <c r="H228" s="432"/>
      <c r="I228" s="432"/>
      <c r="J228" s="432"/>
      <c r="K228" s="432"/>
    </row>
    <row r="229" spans="1:11" ht="6.75" customHeight="1"/>
    <row r="230" spans="1:11" s="9" customFormat="1" ht="15.75">
      <c r="B230" s="9" t="s">
        <v>57</v>
      </c>
      <c r="H230" s="442" t="s">
        <v>58</v>
      </c>
      <c r="I230" s="442"/>
      <c r="J230" s="442"/>
      <c r="K230" s="442"/>
    </row>
    <row r="234" spans="1:11" s="9" customFormat="1" ht="15.75">
      <c r="B234" s="9" t="s">
        <v>579</v>
      </c>
      <c r="E234" s="433" t="s">
        <v>543</v>
      </c>
      <c r="F234" s="433"/>
      <c r="H234" s="245" t="s">
        <v>542</v>
      </c>
      <c r="I234" s="245"/>
      <c r="J234" s="245"/>
    </row>
    <row r="235" spans="1:11" s="164" customFormat="1" ht="16.5">
      <c r="A235" s="388"/>
      <c r="B235" s="388"/>
      <c r="D235" s="165"/>
      <c r="E235" s="201"/>
    </row>
    <row r="237" spans="1:11">
      <c r="B237" s="122"/>
      <c r="E237" s="429"/>
      <c r="F237" s="429"/>
    </row>
  </sheetData>
  <mergeCells count="332">
    <mergeCell ref="G23:H23"/>
    <mergeCell ref="J23:K23"/>
    <mergeCell ref="J24:K24"/>
    <mergeCell ref="J25:K25"/>
    <mergeCell ref="G27:H27"/>
    <mergeCell ref="G28:H28"/>
    <mergeCell ref="J217:K217"/>
    <mergeCell ref="J219:K219"/>
    <mergeCell ref="J205:K205"/>
    <mergeCell ref="J26:K26"/>
    <mergeCell ref="J28:K28"/>
    <mergeCell ref="G216:H216"/>
    <mergeCell ref="G215:H215"/>
    <mergeCell ref="J199:K199"/>
    <mergeCell ref="J213:K213"/>
    <mergeCell ref="G11:H11"/>
    <mergeCell ref="G12:H12"/>
    <mergeCell ref="G13:H13"/>
    <mergeCell ref="G14:H14"/>
    <mergeCell ref="G9:H9"/>
    <mergeCell ref="G10:H10"/>
    <mergeCell ref="J9:K9"/>
    <mergeCell ref="J10:K10"/>
    <mergeCell ref="J11:K11"/>
    <mergeCell ref="J12:K12"/>
    <mergeCell ref="G29:H29"/>
    <mergeCell ref="J30:K30"/>
    <mergeCell ref="J29:K29"/>
    <mergeCell ref="G33:H33"/>
    <mergeCell ref="J33:K33"/>
    <mergeCell ref="G30:H30"/>
    <mergeCell ref="J27:K27"/>
    <mergeCell ref="A1:E1"/>
    <mergeCell ref="G24:H24"/>
    <mergeCell ref="G25:H25"/>
    <mergeCell ref="G26:H26"/>
    <mergeCell ref="J21:K21"/>
    <mergeCell ref="F2:K2"/>
    <mergeCell ref="J22:K22"/>
    <mergeCell ref="G7:H7"/>
    <mergeCell ref="J7:K7"/>
    <mergeCell ref="G21:H21"/>
    <mergeCell ref="G22:H22"/>
    <mergeCell ref="G19:H19"/>
    <mergeCell ref="J19:K19"/>
    <mergeCell ref="G20:H20"/>
    <mergeCell ref="J20:K20"/>
    <mergeCell ref="J13:K13"/>
    <mergeCell ref="J14:K14"/>
    <mergeCell ref="G39:H39"/>
    <mergeCell ref="G40:H40"/>
    <mergeCell ref="J38:K38"/>
    <mergeCell ref="J39:K39"/>
    <mergeCell ref="J40:K40"/>
    <mergeCell ref="G36:H36"/>
    <mergeCell ref="G37:H37"/>
    <mergeCell ref="G34:H34"/>
    <mergeCell ref="J34:K34"/>
    <mergeCell ref="G35:H35"/>
    <mergeCell ref="J35:K35"/>
    <mergeCell ref="J36:K36"/>
    <mergeCell ref="J37:K37"/>
    <mergeCell ref="G48:H48"/>
    <mergeCell ref="G60:H60"/>
    <mergeCell ref="J48:K48"/>
    <mergeCell ref="G49:H49"/>
    <mergeCell ref="J49:K49"/>
    <mergeCell ref="G53:H53"/>
    <mergeCell ref="J53:K53"/>
    <mergeCell ref="G50:H50"/>
    <mergeCell ref="G51:H51"/>
    <mergeCell ref="G52:H52"/>
    <mergeCell ref="J60:K60"/>
    <mergeCell ref="G57:H57"/>
    <mergeCell ref="J57:K57"/>
    <mergeCell ref="G58:H58"/>
    <mergeCell ref="J58:K58"/>
    <mergeCell ref="G59:H59"/>
    <mergeCell ref="J59:K59"/>
    <mergeCell ref="J50:K50"/>
    <mergeCell ref="J51:K51"/>
    <mergeCell ref="J52:K52"/>
    <mergeCell ref="G55:H55"/>
    <mergeCell ref="J55:K55"/>
    <mergeCell ref="G56:H56"/>
    <mergeCell ref="J56:K56"/>
    <mergeCell ref="J66:K66"/>
    <mergeCell ref="J67:K67"/>
    <mergeCell ref="G64:H64"/>
    <mergeCell ref="G65:H65"/>
    <mergeCell ref="G66:H66"/>
    <mergeCell ref="G67:H67"/>
    <mergeCell ref="J62:K62"/>
    <mergeCell ref="G63:H63"/>
    <mergeCell ref="J63:K63"/>
    <mergeCell ref="J64:K64"/>
    <mergeCell ref="G62:H62"/>
    <mergeCell ref="J65:K65"/>
    <mergeCell ref="G72:H72"/>
    <mergeCell ref="J72:K72"/>
    <mergeCell ref="G73:H73"/>
    <mergeCell ref="J73:K73"/>
    <mergeCell ref="G74:H74"/>
    <mergeCell ref="J70:K70"/>
    <mergeCell ref="G71:H71"/>
    <mergeCell ref="J71:K71"/>
    <mergeCell ref="G68:H68"/>
    <mergeCell ref="J68:K68"/>
    <mergeCell ref="G70:H70"/>
    <mergeCell ref="J79:K79"/>
    <mergeCell ref="G81:H81"/>
    <mergeCell ref="J81:K81"/>
    <mergeCell ref="G77:H77"/>
    <mergeCell ref="J77:K77"/>
    <mergeCell ref="G78:H78"/>
    <mergeCell ref="J78:K78"/>
    <mergeCell ref="J74:K74"/>
    <mergeCell ref="G75:H75"/>
    <mergeCell ref="J75:K75"/>
    <mergeCell ref="G93:H93"/>
    <mergeCell ref="J93:K93"/>
    <mergeCell ref="G94:H94"/>
    <mergeCell ref="J94:K94"/>
    <mergeCell ref="G95:H95"/>
    <mergeCell ref="G96:H96"/>
    <mergeCell ref="G87:H87"/>
    <mergeCell ref="J87:K87"/>
    <mergeCell ref="J84:K84"/>
    <mergeCell ref="J85:K85"/>
    <mergeCell ref="G84:H84"/>
    <mergeCell ref="G86:H86"/>
    <mergeCell ref="G85:H85"/>
    <mergeCell ref="J86:K86"/>
    <mergeCell ref="G104:H104"/>
    <mergeCell ref="J104:K104"/>
    <mergeCell ref="G107:H107"/>
    <mergeCell ref="J107:K107"/>
    <mergeCell ref="G108:H108"/>
    <mergeCell ref="J108:K108"/>
    <mergeCell ref="G103:H103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G97:H97"/>
    <mergeCell ref="G98:H98"/>
    <mergeCell ref="G99:H99"/>
    <mergeCell ref="G100:H100"/>
    <mergeCell ref="G101:H101"/>
    <mergeCell ref="G102:H102"/>
    <mergeCell ref="J121:K121"/>
    <mergeCell ref="G109:H109"/>
    <mergeCell ref="G110:H110"/>
    <mergeCell ref="G111:H111"/>
    <mergeCell ref="G112:H112"/>
    <mergeCell ref="J109:K109"/>
    <mergeCell ref="J110:K110"/>
    <mergeCell ref="J111:K111"/>
    <mergeCell ref="J112:K112"/>
    <mergeCell ref="J187:K187"/>
    <mergeCell ref="B126:K126"/>
    <mergeCell ref="B129:K129"/>
    <mergeCell ref="B131:K131"/>
    <mergeCell ref="B133:K133"/>
    <mergeCell ref="B135:K135"/>
    <mergeCell ref="B138:K138"/>
    <mergeCell ref="G143:H143"/>
    <mergeCell ref="G144:H144"/>
    <mergeCell ref="E237:F237"/>
    <mergeCell ref="B222:K222"/>
    <mergeCell ref="B225:K225"/>
    <mergeCell ref="B226:K226"/>
    <mergeCell ref="G228:K228"/>
    <mergeCell ref="G193:H193"/>
    <mergeCell ref="J204:K204"/>
    <mergeCell ref="E234:F234"/>
    <mergeCell ref="G198:H198"/>
    <mergeCell ref="J198:K198"/>
    <mergeCell ref="J215:K215"/>
    <mergeCell ref="J214:K214"/>
    <mergeCell ref="G206:H206"/>
    <mergeCell ref="J206:K206"/>
    <mergeCell ref="H230:K230"/>
    <mergeCell ref="L189:L194"/>
    <mergeCell ref="J207:K207"/>
    <mergeCell ref="J189:K189"/>
    <mergeCell ref="G194:H194"/>
    <mergeCell ref="J188:K188"/>
    <mergeCell ref="G203:H203"/>
    <mergeCell ref="J203:K203"/>
    <mergeCell ref="J190:K190"/>
    <mergeCell ref="J191:K191"/>
    <mergeCell ref="J194:K194"/>
    <mergeCell ref="J195:K195"/>
    <mergeCell ref="J196:K196"/>
    <mergeCell ref="J201:K201"/>
    <mergeCell ref="J200:K200"/>
    <mergeCell ref="G147:H147"/>
    <mergeCell ref="I147:K147"/>
    <mergeCell ref="G145:H145"/>
    <mergeCell ref="G146:H146"/>
    <mergeCell ref="E143:F143"/>
    <mergeCell ref="E144:F144"/>
    <mergeCell ref="E145:F145"/>
    <mergeCell ref="E146:F146"/>
    <mergeCell ref="F1:K1"/>
    <mergeCell ref="G117:H117"/>
    <mergeCell ref="G118:H118"/>
    <mergeCell ref="G119:H119"/>
    <mergeCell ref="G120:H120"/>
    <mergeCell ref="G122:H122"/>
    <mergeCell ref="J122:K122"/>
    <mergeCell ref="G115:H115"/>
    <mergeCell ref="J115:K115"/>
    <mergeCell ref="G116:H116"/>
    <mergeCell ref="J116:K116"/>
    <mergeCell ref="G121:H121"/>
    <mergeCell ref="J117:K117"/>
    <mergeCell ref="J118:K118"/>
    <mergeCell ref="J119:K119"/>
    <mergeCell ref="J120:K120"/>
    <mergeCell ref="G142:H142"/>
    <mergeCell ref="G149:H149"/>
    <mergeCell ref="E149:F149"/>
    <mergeCell ref="E142:F142"/>
    <mergeCell ref="E153:F153"/>
    <mergeCell ref="G153:H153"/>
    <mergeCell ref="I153:K153"/>
    <mergeCell ref="E154:F154"/>
    <mergeCell ref="G154:H154"/>
    <mergeCell ref="E150:F150"/>
    <mergeCell ref="G150:H150"/>
    <mergeCell ref="I150:K150"/>
    <mergeCell ref="I154:K154"/>
    <mergeCell ref="E151:F151"/>
    <mergeCell ref="G151:H151"/>
    <mergeCell ref="I151:K151"/>
    <mergeCell ref="E152:F152"/>
    <mergeCell ref="G152:H152"/>
    <mergeCell ref="I152:K152"/>
    <mergeCell ref="I143:K143"/>
    <mergeCell ref="I144:K144"/>
    <mergeCell ref="I145:K145"/>
    <mergeCell ref="I146:K146"/>
    <mergeCell ref="E147:F147"/>
    <mergeCell ref="E159:F159"/>
    <mergeCell ref="G159:H159"/>
    <mergeCell ref="E160:F160"/>
    <mergeCell ref="G160:H160"/>
    <mergeCell ref="I160:K160"/>
    <mergeCell ref="E161:F161"/>
    <mergeCell ref="G161:H161"/>
    <mergeCell ref="I161:K161"/>
    <mergeCell ref="B156:K156"/>
    <mergeCell ref="E165:F165"/>
    <mergeCell ref="G165:H165"/>
    <mergeCell ref="I165:K165"/>
    <mergeCell ref="E169:F169"/>
    <mergeCell ref="G169:H169"/>
    <mergeCell ref="E170:F170"/>
    <mergeCell ref="G170:H170"/>
    <mergeCell ref="I170:K170"/>
    <mergeCell ref="E162:F162"/>
    <mergeCell ref="G162:H162"/>
    <mergeCell ref="I162:K162"/>
    <mergeCell ref="E163:F163"/>
    <mergeCell ref="G163:H163"/>
    <mergeCell ref="I163:K163"/>
    <mergeCell ref="E171:F171"/>
    <mergeCell ref="G171:H171"/>
    <mergeCell ref="I171:K171"/>
    <mergeCell ref="I172:K172"/>
    <mergeCell ref="E174:F174"/>
    <mergeCell ref="G174:H174"/>
    <mergeCell ref="I174:K174"/>
    <mergeCell ref="E173:F173"/>
    <mergeCell ref="G173:H173"/>
    <mergeCell ref="I173:K173"/>
    <mergeCell ref="E172:F172"/>
    <mergeCell ref="G172:H172"/>
    <mergeCell ref="G190:H190"/>
    <mergeCell ref="G191:H191"/>
    <mergeCell ref="G192:H192"/>
    <mergeCell ref="G219:H219"/>
    <mergeCell ref="G217:H217"/>
    <mergeCell ref="G197:H197"/>
    <mergeCell ref="G195:H195"/>
    <mergeCell ref="G196:H196"/>
    <mergeCell ref="G187:H187"/>
    <mergeCell ref="G189:H189"/>
    <mergeCell ref="G212:H212"/>
    <mergeCell ref="G213:H213"/>
    <mergeCell ref="G214:H214"/>
    <mergeCell ref="G204:H204"/>
    <mergeCell ref="J218:K218"/>
    <mergeCell ref="J209:K209"/>
    <mergeCell ref="G209:H209"/>
    <mergeCell ref="G210:H210"/>
    <mergeCell ref="J210:K210"/>
    <mergeCell ref="J211:K211"/>
    <mergeCell ref="J212:K212"/>
    <mergeCell ref="G211:H211"/>
    <mergeCell ref="J208:K208"/>
    <mergeCell ref="A235:B235"/>
    <mergeCell ref="B31:K31"/>
    <mergeCell ref="B27:F27"/>
    <mergeCell ref="J83:K83"/>
    <mergeCell ref="G76:H76"/>
    <mergeCell ref="G83:H83"/>
    <mergeCell ref="G82:H82"/>
    <mergeCell ref="G79:H79"/>
    <mergeCell ref="J82:K82"/>
    <mergeCell ref="G220:H220"/>
    <mergeCell ref="J220:K220"/>
    <mergeCell ref="E164:F164"/>
    <mergeCell ref="G164:H164"/>
    <mergeCell ref="I164:K164"/>
    <mergeCell ref="J193:K193"/>
    <mergeCell ref="E175:F175"/>
    <mergeCell ref="G175:H175"/>
    <mergeCell ref="G188:H188"/>
    <mergeCell ref="I175:K175"/>
    <mergeCell ref="J197:K197"/>
    <mergeCell ref="J216:K216"/>
    <mergeCell ref="G218:H218"/>
    <mergeCell ref="G207:H207"/>
    <mergeCell ref="G208:H208"/>
  </mergeCells>
  <phoneticPr fontId="9" type="noConversion"/>
  <pageMargins left="1.01" right="0.2" top="0.54" bottom="0.65" header="0.23" footer="0.24"/>
  <pageSetup paperSize="9" firstPageNumber="16" orientation="portrait" useFirstPageNumber="1" r:id="rId1"/>
  <headerFooter alignWithMargins="0">
    <oddFooter>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BCĐKT-200</vt:lpstr>
      <vt:lpstr>KQKDquý-gửi sở</vt:lpstr>
      <vt:lpstr>LCTT gui so (TT)</vt:lpstr>
      <vt:lpstr>TM1</vt:lpstr>
      <vt:lpstr>TM2-TCSD</vt:lpstr>
      <vt:lpstr>TM3</vt:lpstr>
      <vt:lpstr>TM4-Von</vt:lpstr>
      <vt:lpstr>TM5-het</vt:lpstr>
      <vt:lpstr>'BCĐKT-200'!Print_Area</vt:lpstr>
      <vt:lpstr>'KQKDquý-gửi sở'!Print_Area</vt:lpstr>
      <vt:lpstr>'TM1'!Print_Area</vt:lpstr>
      <vt:lpstr>'TM3'!Print_Area</vt:lpstr>
      <vt:lpstr>'TM5-het'!Print_Area</vt:lpstr>
      <vt:lpstr>'BCĐKT-200'!Print_Titles</vt:lpstr>
      <vt:lpstr>'TM1'!Print_Titles</vt:lpstr>
      <vt:lpstr>'TM3'!Print_Titles</vt:lpstr>
      <vt:lpstr>'TM5-het'!Print_Titles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2015-05-12T13:51:51Z</cp:lastPrinted>
  <dcterms:created xsi:type="dcterms:W3CDTF">2014-04-24T23:12:42Z</dcterms:created>
  <dcterms:modified xsi:type="dcterms:W3CDTF">2015-05-12T14:01:31Z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25e21a0e23e40c99130c12f413ecbfc.psdsxs" Id="R41120cd734d94a20" /></Relationships>
</file>