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0"/>
  </bookViews>
  <sheets>
    <sheet name="BCDKT_Tr1-3" sheetId="1" r:id="rId1"/>
    <sheet name="KQKD_Tr4" sheetId="2" r:id="rId2"/>
    <sheet name="LCTT_Tr5-6" sheetId="3" r:id="rId3"/>
    <sheet name="Thuyet minhTr7-10 " sheetId="4" r:id="rId4"/>
    <sheet name="Thuyet minh tiep Tr11-12" sheetId="5" r:id="rId5"/>
    <sheet name="Thuyet minh tiepTr13-14" sheetId="6" r:id="rId6"/>
    <sheet name="TM (T15-18)" sheetId="7" r:id="rId7"/>
  </sheets>
  <definedNames>
    <definedName name="_xlnm.Print_Area" localSheetId="0">'BCDKT_Tr1-3'!$A$1:$E$138</definedName>
    <definedName name="_xlnm.Print_Area" localSheetId="2">'LCTT_Tr5-6'!$A$1:$F$50</definedName>
    <definedName name="_xlnm.Print_Area" localSheetId="3">'Thuyet minhTr7-10 '!$A$1:$I$268</definedName>
    <definedName name="_xlnm.Print_Titles" localSheetId="2">'LCTT_Tr5-6'!$10:$10</definedName>
  </definedNames>
  <calcPr fullCalcOnLoad="1"/>
</workbook>
</file>

<file path=xl/sharedStrings.xml><?xml version="1.0" encoding="utf-8"?>
<sst xmlns="http://schemas.openxmlformats.org/spreadsheetml/2006/main" count="850" uniqueCount="677">
  <si>
    <t>Đơn vị tính: đồng</t>
  </si>
  <si>
    <t>TT</t>
  </si>
  <si>
    <t>Chỉ tiêu</t>
  </si>
  <si>
    <t xml:space="preserve">Mã số </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</si>
  <si>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</si>
  <si>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</si>
  <si>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</si>
  <si>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</si>
  <si>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</si>
  <si>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</si>
  <si>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</si>
  <si>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</si>
  <si>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</si>
  <si>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</si>
  <si>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</si>
  <si>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</si>
  <si>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thuần từ hoạt động ĐT</t>
  </si>
  <si>
    <t>Lưu chuyển tiền từ hoạt động tài chính</t>
  </si>
  <si>
    <t>Tiền thu từ phát hành cổ phiếu, nhận vốn góp của chủ sở hữu</t>
  </si>
  <si>
    <t>Tiền vay ngắn hạn, dài hạn nhận được</t>
  </si>
  <si>
    <t>Tiền chi trả nợ gốc vay</t>
  </si>
  <si>
    <t>Tiền chi trả nợ thuê tài chính</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</si>
  <si>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</si>
  <si>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</si>
  <si>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</si>
  <si>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</si>
  <si>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</si>
  <si>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</si>
  <si>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</si>
  <si>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Tổng Giám đốc</t>
  </si>
  <si>
    <t>03</t>
  </si>
  <si>
    <t>05</t>
  </si>
  <si>
    <t>06</t>
  </si>
  <si>
    <t>07</t>
  </si>
  <si>
    <t>01</t>
  </si>
  <si>
    <t>TSC§ kh¸c</t>
  </si>
  <si>
    <t>Tæng céng</t>
  </si>
  <si>
    <t>04</t>
  </si>
  <si>
    <t>II</t>
  </si>
  <si>
    <t>III</t>
  </si>
  <si>
    <t>ThiÕt bÞ dông cô qu¶n lý</t>
  </si>
  <si>
    <t>02</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</si>
  <si>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</si>
  <si>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</si>
  <si>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</si>
  <si>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</si>
  <si>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</si>
  <si>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</si>
  <si>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</si>
  <si>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</si>
  <si>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</si>
  <si>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</si>
  <si>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</si>
  <si>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</si>
  <si>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</si>
  <si>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</si>
  <si>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</si>
  <si>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</si>
  <si>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</si>
  <si>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I</t>
  </si>
  <si>
    <t>TM</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</si>
  <si>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</si>
  <si>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</si>
  <si>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</si>
  <si>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</si>
  <si>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</si>
  <si>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</si>
  <si>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</si>
  <si>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</si>
  <si>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</si>
  <si>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</si>
  <si>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</si>
  <si>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</si>
  <si>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</si>
  <si>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</si>
  <si>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</si>
  <si>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</si>
  <si>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</si>
  <si>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</si>
  <si>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</si>
  <si>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</si>
  <si>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</si>
  <si>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</si>
  <si>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A</t>
  </si>
  <si>
    <t xml:space="preserve"> - </t>
  </si>
  <si>
    <t>Mã số</t>
  </si>
  <si>
    <t>I. Tiền và các khoản tương đương tiền</t>
  </si>
  <si>
    <t xml:space="preserve">1. Tiền </t>
  </si>
  <si>
    <t>2. Các khoản tương đương tiền</t>
  </si>
  <si>
    <t>II. Các khoản đầu tư tài chính ngắn hạn</t>
  </si>
  <si>
    <t>III. Các khoản phải thu</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</si>
  <si>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</si>
  <si>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</si>
  <si>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</si>
  <si>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</si>
  <si>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</si>
  <si>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</si>
  <si>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</si>
  <si>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 xml:space="preserve">   B - Tài sản dài hạn</t>
  </si>
  <si>
    <t>I. Các khoản phải thu dài hạn</t>
  </si>
  <si>
    <t>1. Phải thu dài hạn của khách hàng</t>
  </si>
  <si>
    <t>II. Tài sản cố định</t>
  </si>
  <si>
    <t>1. Tài sản cố định hữu hình</t>
  </si>
  <si>
    <t xml:space="preserve">    - Nguyên giá</t>
  </si>
  <si>
    <t>2. Tài sản cố định thuê tài chính</t>
  </si>
  <si>
    <t>3. Tài sản cố định vô hình</t>
  </si>
  <si>
    <t>III. Bất động sản đầu tư</t>
  </si>
  <si>
    <t xml:space="preserve">    - Giá trị hao mòn </t>
  </si>
  <si>
    <t>1. Chi phí trả trước dài hạn</t>
  </si>
  <si>
    <t>2. Tài sản thuế thu nhập hoãn lại</t>
  </si>
  <si>
    <t>NGUỒN VỐN</t>
  </si>
  <si>
    <t xml:space="preserve">A- NỢ PHẢI TRẢ </t>
  </si>
  <si>
    <t>I. Nợ ngắn hạn</t>
  </si>
  <si>
    <t>II. Nợ dài hạn</t>
  </si>
  <si>
    <t>B - VỐN CHỦ SỞ HỮU</t>
  </si>
  <si>
    <t>I. Vốn chủ sở hữu</t>
  </si>
  <si>
    <t>2. Thặng dư vốn cổ phần</t>
  </si>
  <si>
    <t>II. Nguồn kinh phí</t>
  </si>
  <si>
    <t>1. Nguồn kinh phí</t>
  </si>
  <si>
    <t>2. Nguồn kinh phí đã hình thành TSCĐ</t>
  </si>
  <si>
    <t>1. Doanh thu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</si>
  <si>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</si>
  <si>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</si>
  <si>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</si>
  <si>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</si>
  <si>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</si>
  <si>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</si>
  <si>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11. Thu nhập khác</t>
  </si>
  <si>
    <t>12. Chi phí khác</t>
  </si>
  <si>
    <t>CÔNG TY CỔ PHẦN VẬN TẢI VÀ THUÊ TÀU</t>
  </si>
  <si>
    <t>I- Đặc điểm hoạt động của doanh nghiệp:</t>
  </si>
  <si>
    <t>1. Niên độ kế toán: bắt đầu từ ngày 01/01 và kết thúc vào ngày 31/12 hàng năm</t>
  </si>
  <si>
    <t>1. Chế độ kế toán áp dụng: Chế độ kế toán hiện hành</t>
  </si>
  <si>
    <t>2. Hình thức kế toán áp dụng: Kế toán chứng từ ghi sổ</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</si>
  <si>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</si>
  <si>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</si>
  <si>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</si>
  <si>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</si>
  <si>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</si>
  <si>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</si>
  <si>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</si>
  <si>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</si>
  <si>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</si>
  <si>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</si>
  <si>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</si>
  <si>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</si>
  <si>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</si>
  <si>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</si>
  <si>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</si>
  <si>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</si>
  <si>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</si>
  <si>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</si>
  <si>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</si>
  <si>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</si>
  <si>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</si>
  <si>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</si>
  <si>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</si>
  <si>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Tạm ứng </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</si>
  <si>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</si>
  <si>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</si>
  <si>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</si>
  <si>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</si>
  <si>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</si>
  <si>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</si>
  <si>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</si>
  <si>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</si>
  <si>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</si>
  <si>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</si>
  <si>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</si>
  <si>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</si>
  <si>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</si>
  <si>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</si>
  <si>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</si>
  <si>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 xml:space="preserve"> - Chi phí XDCB dở dang</t>
  </si>
  <si>
    <t xml:space="preserve">   Trong đó: những công trình lớn</t>
  </si>
  <si>
    <t xml:space="preserve">     + Công trình …</t>
  </si>
  <si>
    <t>11. Tăng, giảm bất động sản đầu tư</t>
  </si>
  <si>
    <t>Khoản mục</t>
  </si>
  <si>
    <t>Số đầu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</si>
  <si>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</si>
  <si>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</si>
  <si>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</si>
  <si>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</si>
  <si>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</si>
  <si>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</si>
  <si>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</si>
  <si>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</si>
  <si>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</si>
  <si>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</si>
  <si>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</si>
  <si>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</si>
  <si>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 xml:space="preserve"> - Phải trả người bán</t>
  </si>
  <si>
    <t xml:space="preserve"> - Người mua trả tiền trước </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</si>
  <si>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</si>
  <si>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</si>
  <si>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</si>
  <si>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</si>
  <si>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</si>
  <si>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</si>
  <si>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Các loại thuế khác</t>
  </si>
  <si>
    <t xml:space="preserve"> - Các khoản phí, lệ phí</t>
  </si>
  <si>
    <t xml:space="preserve"> - Các khoản phải nộp khác</t>
  </si>
  <si>
    <t xml:space="preserve"> - Chi phí phải trả</t>
  </si>
  <si>
    <t xml:space="preserve"> - Tài sản thừa chờ xử lý</t>
  </si>
  <si>
    <t xml:space="preserve"> - Kinh phí công đoàn</t>
  </si>
  <si>
    <t xml:space="preserve"> - Các khoản phải trả, phải nộp khác</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</si>
  <si>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</si>
  <si>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</si>
  <si>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</si>
  <si>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</si>
  <si>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</si>
  <si>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</si>
  <si>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</si>
  <si>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</si>
  <si>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</si>
  <si>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</si>
  <si>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</si>
  <si>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</si>
  <si>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</si>
  <si>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</si>
  <si>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 xml:space="preserve"> - Lãi tiền gửi, tiền cho vay</t>
  </si>
  <si>
    <t>Tổng cộng</t>
  </si>
  <si>
    <t>Nhà cửa</t>
  </si>
  <si>
    <t>Máy móc thiết bị</t>
  </si>
  <si>
    <t>Phương tiện vận tải truyền dẫn</t>
  </si>
  <si>
    <t>Thiết bị dụng cụ quản lý</t>
  </si>
  <si>
    <t>TSCĐ khác</t>
  </si>
  <si>
    <t xml:space="preserve"> - Phân loại lại</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</si>
  <si>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</si>
  <si>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</si>
  <si>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</si>
  <si>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</si>
  <si>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</si>
  <si>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</si>
  <si>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</si>
  <si>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</si>
  <si>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</si>
  <si>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</si>
  <si>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</si>
  <si>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</si>
  <si>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Tạo ra từ nội bộ doanh nghiệp</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</si>
  <si>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</si>
  <si>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</si>
  <si>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</si>
  <si>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</si>
  <si>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</si>
  <si>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</si>
  <si>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</si>
  <si>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 xml:space="preserve"> - Giá vốn của thành phẩm đã cung cấp</t>
  </si>
  <si>
    <t xml:space="preserve"> - Gía vốn của hàng hóa đã cung cấp</t>
  </si>
  <si>
    <t xml:space="preserve"> - Giá vốn của dịch vụ đã cung cấp</t>
  </si>
  <si>
    <t xml:space="preserve"> - Chi phí hoạt động tài chính</t>
  </si>
  <si>
    <t>Trong đó:</t>
  </si>
  <si>
    <t xml:space="preserve">               - Lãi tiền vay</t>
  </si>
  <si>
    <t xml:space="preserve">               - Chênh lệch tỷ giá</t>
  </si>
  <si>
    <t xml:space="preserve">      sau thuế trong kỳ</t>
  </si>
  <si>
    <t xml:space="preserve"> - Các khoản điều chỉnh tăng hoặc giảm lợi nhuận kế toán</t>
  </si>
  <si>
    <t xml:space="preserve">   để xác định lợi nhuận chịu thuế TNDN</t>
  </si>
  <si>
    <t xml:space="preserve"> - Thuế thu nhập doanh nghiệp phải nộp</t>
  </si>
  <si>
    <t xml:space="preserve"> - Lợi nhuận sau thuế thu nhập doanh nghiệp</t>
  </si>
  <si>
    <t xml:space="preserve"> - Tổng lợi nhuận kế toán trước thuế </t>
  </si>
  <si>
    <t>VII Những thông tin khác</t>
  </si>
  <si>
    <t>2. Thông tin so sánh:</t>
  </si>
  <si>
    <t>7. Tăng, giảm tài sản cố định hữu hình:</t>
  </si>
  <si>
    <t>Nguyên giá¸ TSCĐ hữu hình</t>
  </si>
  <si>
    <t>Số dư đầu năm:</t>
  </si>
  <si>
    <t>Nhãn hiệu hàng hóa</t>
  </si>
  <si>
    <t xml:space="preserve"> - BHYT, BHXH,BHTN</t>
  </si>
  <si>
    <t>3. Những thông tin khác ./.</t>
  </si>
  <si>
    <t xml:space="preserve">                                  Tổng Giám đốc</t>
  </si>
  <si>
    <t>12. Các khoản đầu tư tài chính dài hạn</t>
  </si>
  <si>
    <t xml:space="preserve"> - Lãi chênh lệch tỷ giá</t>
  </si>
  <si>
    <r>
      <t xml:space="preserve">Địa chỉ: </t>
    </r>
    <r>
      <rPr>
        <sz val="12"/>
        <rFont val="Times New Roman"/>
        <family val="1"/>
      </rPr>
      <t xml:space="preserve">74 Nguyễn Du, Hà Nội
</t>
    </r>
    <r>
      <rPr>
        <b/>
        <sz val="12"/>
        <rFont val="Times New Roman"/>
        <family val="1"/>
      </rPr>
      <t>Tel:</t>
    </r>
    <r>
      <rPr>
        <sz val="12"/>
        <rFont val="Times New Roman"/>
        <family val="1"/>
      </rPr>
      <t xml:space="preserve"> 043.8228915, </t>
    </r>
    <r>
      <rPr>
        <b/>
        <sz val="12"/>
        <rFont val="Times New Roman"/>
        <family val="1"/>
      </rPr>
      <t xml:space="preserve">Fax: </t>
    </r>
    <r>
      <rPr>
        <sz val="12"/>
        <rFont val="Times New Roman"/>
        <family val="1"/>
      </rPr>
      <t>043.9423679</t>
    </r>
  </si>
  <si>
    <t>Báo cáo tài chính</t>
  </si>
  <si>
    <r>
      <t>Tel</t>
    </r>
    <r>
      <rPr>
        <sz val="12"/>
        <rFont val="Times New Roman"/>
        <family val="1"/>
      </rPr>
      <t xml:space="preserve">: 043.8228915, </t>
    </r>
    <r>
      <rPr>
        <b/>
        <sz val="12"/>
        <rFont val="Times New Roman"/>
        <family val="1"/>
      </rPr>
      <t>Fax</t>
    </r>
    <r>
      <rPr>
        <sz val="12"/>
        <rFont val="Times New Roman"/>
        <family val="1"/>
      </rPr>
      <t>: 043.9423679</t>
    </r>
  </si>
  <si>
    <r>
      <t xml:space="preserve">Địa chỉ: </t>
    </r>
    <r>
      <rPr>
        <sz val="12"/>
        <rFont val="Times New Roman"/>
        <family val="1"/>
      </rPr>
      <t>74 Nguyễn Du, Hà Nội</t>
    </r>
  </si>
  <si>
    <r>
      <t>Địa chỉ:</t>
    </r>
    <r>
      <rPr>
        <sz val="12"/>
        <rFont val="Times New Roman"/>
        <family val="1"/>
      </rPr>
      <t xml:space="preserve"> 74 Nguyễn Du, Hà Nội</t>
    </r>
  </si>
  <si>
    <r>
      <t xml:space="preserve">Tel: </t>
    </r>
    <r>
      <rPr>
        <sz val="12"/>
        <rFont val="Times New Roman"/>
        <family val="1"/>
      </rPr>
      <t xml:space="preserve">043.8228915, </t>
    </r>
    <r>
      <rPr>
        <b/>
        <sz val="12"/>
        <rFont val="Times New Roman"/>
        <family val="1"/>
      </rPr>
      <t>Fax:</t>
    </r>
    <r>
      <rPr>
        <sz val="12"/>
        <rFont val="Times New Roman"/>
        <family val="1"/>
      </rPr>
      <t xml:space="preserve"> 043.9423679</t>
    </r>
  </si>
  <si>
    <t>10. Vốn chủ sở hữu</t>
  </si>
  <si>
    <t xml:space="preserve">Mẫu số Q-03d </t>
  </si>
  <si>
    <t>TÀI SẢN</t>
  </si>
  <si>
    <t xml:space="preserve">A - TÀI SẢN NGẮN HẠN </t>
  </si>
  <si>
    <t>Lưu chuyển tiền thuần trong kỳ (50 = 20+30+40)</t>
  </si>
  <si>
    <t>Tiền và tương đương tiền cuối kỳ (70 = 50+60+61)</t>
  </si>
  <si>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</si>
  <si>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</si>
  <si>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</si>
  <si>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</si>
  <si>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Cổ tức, lợi nhuận đã trả cho chủ sở hữu</t>
  </si>
  <si>
    <t>Tiền chi để mua sắm, xây dựng TSCĐ và các TS
 dài hạn khác</t>
  </si>
  <si>
    <t>Số đầu năm</t>
  </si>
  <si>
    <t xml:space="preserve">               - Chi phí tài chính khác</t>
  </si>
  <si>
    <t xml:space="preserve"> - Tiền đất, tiền thuế đất</t>
  </si>
  <si>
    <t>Đơn vị: CÔNG TY CP VẬN TẢI VÀ THUÊ TÀU</t>
  </si>
  <si>
    <t xml:space="preserve">Số cuối kỳ </t>
  </si>
  <si>
    <t>Lũy kế từ đầu năm đến cuối quý 1 năm nay</t>
  </si>
  <si>
    <t>Lũy kế từ đầu năm đến cuối quý 1 năm trước</t>
  </si>
  <si>
    <t>Tiền chi trả vốn góp cho các chủ sở hữu, mua lại cổ phiếu của chủ doanh nghiệp đã phát hành</t>
  </si>
  <si>
    <t>Phưong tiện vận tải truyền dẫn</t>
  </si>
  <si>
    <t xml:space="preserve"> - Chuyển số dư của MOL về Công ty</t>
  </si>
  <si>
    <t>01/01/2014 - 31/03/2014</t>
  </si>
  <si>
    <t>01/01/2014- 31/03/2014</t>
  </si>
  <si>
    <t xml:space="preserve"> </t>
  </si>
  <si>
    <t>Báo cáo tài chính
Quý 1 năm tài chính 2015</t>
  </si>
  <si>
    <t>1. Chứng khoán kinh doanh</t>
  </si>
  <si>
    <t>2. Dự phòng giảm giá chứng khoán kinh doanh (*)</t>
  </si>
  <si>
    <t>3.Đầu tư nắm giữ đến ngày đáo hạn</t>
  </si>
  <si>
    <t>1. Phải thu ngắn hạn của khách hàng</t>
  </si>
  <si>
    <t>2. Trả trước cho người bán ngắn hạn</t>
  </si>
  <si>
    <t>3. Phải thu nội bộ ngắn hạn</t>
  </si>
  <si>
    <t>5. Phải thu về cho vay ngắn hạn</t>
  </si>
  <si>
    <t>6. Phải thu ngắn hạn khác</t>
  </si>
  <si>
    <t>7. Dự phòng phải thu ngắn hạn khó đòi (*)</t>
  </si>
  <si>
    <t>8. Tài sản thiếu chờ xử lý</t>
  </si>
  <si>
    <t>3. Thuế và các khoản phải thu nhà nước</t>
  </si>
  <si>
    <t>4. Giao dịch mua bán lại trái phiếu Chỉnh phủ</t>
  </si>
  <si>
    <t>5. Tài sản ngắn hạn khác</t>
  </si>
  <si>
    <t>2. Trả trước cho người bán dài hạn</t>
  </si>
  <si>
    <t>3. Vốn kinh doanh ở đơn vị trực thuộc</t>
  </si>
  <si>
    <t xml:space="preserve">4. Phải thu nội bộ dài hạn </t>
  </si>
  <si>
    <t>5. Phải thu về cho vay dài hạn</t>
  </si>
  <si>
    <t>6. Phải thu dài hạn khác</t>
  </si>
  <si>
    <t>7. Dự phòng phải thu dài hạn khó đòi (*)</t>
  </si>
  <si>
    <t xml:space="preserve">    - Giá trị hao mòn lũy kế (*)</t>
  </si>
  <si>
    <t>IV.Tài sản dở dang dài hạn</t>
  </si>
  <si>
    <t xml:space="preserve">1. Chi phí sản xuất, kinh doanh dở dang dài hạn </t>
  </si>
  <si>
    <t xml:space="preserve">2. Chi phí xây dựng cơ bản dở dang </t>
  </si>
  <si>
    <t>3.Thiết bị, vật tư, phụ tùng thay thế dài hạn</t>
  </si>
  <si>
    <t>4. Tài sản dài hạn khác</t>
  </si>
  <si>
    <t>TỔNG CỘNG TÀI SẢN (270 = 100+200)</t>
  </si>
  <si>
    <t>1. Phải trả người bán ngắn hạn</t>
  </si>
  <si>
    <t>3. Thuế và các khoản phải nộp nhà nước</t>
  </si>
  <si>
    <t>2. Người mua trả tiền trước ngắn hạn</t>
  </si>
  <si>
    <t>4. Phải trả người lao động</t>
  </si>
  <si>
    <t>5. Chi phí phải trả ngắn hạn</t>
  </si>
  <si>
    <t>6. Phải trả nội bộ ngắn hạn</t>
  </si>
  <si>
    <t>7. Phải trả theo tiến độ kế hoạch hợp đồng xây dựng</t>
  </si>
  <si>
    <t>8. Doanh thu chưa thực hiện ngắn hạn</t>
  </si>
  <si>
    <t>9.Phải trả ngắn hạn khác</t>
  </si>
  <si>
    <t>10.Vay và nợ thuê tài chính ngắn hạn</t>
  </si>
  <si>
    <t>11.Dự phòng phải trả ngắn hạn</t>
  </si>
  <si>
    <t>12.Quỹ khen thưởng, phúc lợi</t>
  </si>
  <si>
    <t>13.Quỹ bình ổn giá</t>
  </si>
  <si>
    <t xml:space="preserve">14.Giao dịch mua bán lại trái phiếu Chính phủ </t>
  </si>
  <si>
    <t>1. Phải trả người bán dài hạn</t>
  </si>
  <si>
    <t>2.Người mua trả tiền trước dài hạn</t>
  </si>
  <si>
    <t>5. Phải trả nội bộ dài hạn</t>
  </si>
  <si>
    <t>6. Doanh thu chưa thực hiện dài hạn</t>
  </si>
  <si>
    <t>7.Phải trả dài hạn khác</t>
  </si>
  <si>
    <t>8.Vay và nợ thuê tài chính dài hạn</t>
  </si>
  <si>
    <t>9.Trái phiếu chuyến đổi</t>
  </si>
  <si>
    <t>10.Cổ phiếu ưu đãi</t>
  </si>
  <si>
    <t>11.Thuế thu nhập hoãn lại phải trả</t>
  </si>
  <si>
    <t>12.Dự phòng phải trả dài hạn</t>
  </si>
  <si>
    <t>13.Quỹ phát triển khoa học và công nghệ</t>
  </si>
  <si>
    <t>1. Vốn góp của chủ sở hữu</t>
  </si>
  <si>
    <t>411a</t>
  </si>
  <si>
    <t>411b</t>
  </si>
  <si>
    <t>- Cổ phiếu phổ thông có quyền biểu quyết</t>
  </si>
  <si>
    <t>- Cổ phiếu ưu đãi</t>
  </si>
  <si>
    <t>3.Quyền chọn chuyển đổi trái phiếu</t>
  </si>
  <si>
    <t>4.Vốn khác của chủ sở hữu</t>
  </si>
  <si>
    <t>5.Cổ phiếu quỹ (*)</t>
  </si>
  <si>
    <t>6.Chênh lệch đánh giá lại tài sản</t>
  </si>
  <si>
    <t>7.Chênh lệch tỷ giá hối đoái</t>
  </si>
  <si>
    <t>8.Quỹ đầu tư phát triển</t>
  </si>
  <si>
    <t>9. Quỹ hỗ trợ sắp xếp doanh nghiệp</t>
  </si>
  <si>
    <t>10. Quỹ khác thuộc vốn chủ sở hữu</t>
  </si>
  <si>
    <t>11. Lợi nhuận sau thuế chưa phân phối</t>
  </si>
  <si>
    <t>- LNST chưa phân phối lũy kế đến cuối kỳ trước</t>
  </si>
  <si>
    <t>- LNST chưa phân phối kỳ này</t>
  </si>
  <si>
    <t>421a</t>
  </si>
  <si>
    <t>421b</t>
  </si>
  <si>
    <t>12.Nguồn vốn đầu tư XDCB</t>
  </si>
  <si>
    <t>Trần Bình Phú</t>
  </si>
  <si>
    <t>2. Các khoản giảm trừ doanh thu</t>
  </si>
  <si>
    <t>Quý 1 năm tài chính 2015</t>
  </si>
  <si>
    <t>4- Chu kỳ sản xuất kinh doanh thông thường</t>
  </si>
  <si>
    <t>5- Đặc điểm hoạt động của doanh nghiệp trong năm tài chính có ảnh hưởng đến Báo cáo tài chính</t>
  </si>
  <si>
    <t xml:space="preserve">Nhà nước) theo Quyết định số 963/QĐ-BGTVT ngày 27/04/2006 và Quyết định số 1944/QĐ-BGTVT </t>
  </si>
  <si>
    <t>ngày 22/09/2006 của Bộ Giao thông vận tải.</t>
  </si>
  <si>
    <t xml:space="preserve">1- Hình thức sở hữu vốn: </t>
  </si>
  <si>
    <t xml:space="preserve">  Công ty Cổ phần vận tải và thuê tàu được cổ phần hóa từ Công ty Vận tải và thuê tàu ( Công ty 100% vốn </t>
  </si>
  <si>
    <t>Tên giao dịch: Transport and Chartering Corporation</t>
  </si>
  <si>
    <t>Tên viết tắt: VIETFRACHT</t>
  </si>
  <si>
    <t>Trụ sở chính của Công ty tại số 74 Nguyễn Du, Hai Bà Trưng, Hà Nội</t>
  </si>
  <si>
    <t xml:space="preserve">Vốn điều lệ theo giấy chứng nhận Đăng ký kinh doanh và đăng ký thuế số 0100105937 do Sở Kế hoạch </t>
  </si>
  <si>
    <t xml:space="preserve">và đầu tư TP Hà Nội cấp ngày 23/06/2014 (đăng ký thay đổi lần 6) là 150.000.000.000 đồng, được chia </t>
  </si>
  <si>
    <t>thành 15.000.000 cổ phần, mệnh giá mỗi cổ phần là 10.000 đồng/1 cổ phần.</t>
  </si>
  <si>
    <t>2-Lĩnh vực kinh doanh: Vận tải biển, vận tải bộ, thuê tàu và cho thuê tàu, giao nhận vận chuyển, kinh doanh</t>
  </si>
  <si>
    <t>kho bãi…..</t>
  </si>
  <si>
    <t>3- Ngành nghề kinh doanh: Vận tải hàng hóa bằng đường biển; thuê tàu, cho thuê tàu; môi giới và các dịch vụ</t>
  </si>
  <si>
    <t xml:space="preserve"> khác, đại lý tàu biển, đại lý giao nhận vận tải…...</t>
  </si>
  <si>
    <t>6-Cấu trúc doanh nghiệp:</t>
  </si>
  <si>
    <t>Các Chi nhánh:</t>
  </si>
  <si>
    <t>Các Công ty con:</t>
  </si>
  <si>
    <t>Công ty Cổ phần vận tải và thuê tàu Đà Nẵng (Vietfracht Đà Nẵng)</t>
  </si>
  <si>
    <t>Công ty Cổ phần kho vận Vietfracht Hưng Yên</t>
  </si>
  <si>
    <t>Các Công ty liên kết, liên doanh:</t>
  </si>
  <si>
    <t>Công ty TNHH vận tải quốc tế Hankyu-Hanshin Việt Nam</t>
  </si>
  <si>
    <t>Công ty Cổ phần vận tải Tân Cảng - Asaco</t>
  </si>
  <si>
    <t>Công ty TNHH Heung-A Shipping Việt Nam</t>
  </si>
  <si>
    <t>Công ty Cổ phần in Viễn Đông</t>
  </si>
  <si>
    <t>III- Chuẩn mực và Chế độ kế toán áp dụng</t>
  </si>
  <si>
    <t>V.1</t>
  </si>
  <si>
    <t>V.2</t>
  </si>
  <si>
    <t>V.3</t>
  </si>
  <si>
    <t>V.4</t>
  </si>
  <si>
    <t>4. Hàng tồn kho</t>
  </si>
  <si>
    <t>-Hàng đang đi trên đường</t>
  </si>
  <si>
    <t>-Nguyên liệu, vật liệu</t>
  </si>
  <si>
    <t>-Công cụ, dụng cụ</t>
  </si>
  <si>
    <t>V.5</t>
  </si>
  <si>
    <t>V.6</t>
  </si>
  <si>
    <t>V.7</t>
  </si>
  <si>
    <t>V.8</t>
  </si>
  <si>
    <t>V.9</t>
  </si>
  <si>
    <t>V.10</t>
  </si>
  <si>
    <t>V.12</t>
  </si>
  <si>
    <t>V.13</t>
  </si>
  <si>
    <t>V.14</t>
  </si>
  <si>
    <t>V.11</t>
  </si>
  <si>
    <t>V.16</t>
  </si>
  <si>
    <t>V.17</t>
  </si>
  <si>
    <t>V.20</t>
  </si>
  <si>
    <t>V.15</t>
  </si>
  <si>
    <t xml:space="preserve">Nguyễn Hồng Phúc                           Nguyễn Thanh Thủy          </t>
  </si>
  <si>
    <t>Nguyễn Hồng Phúc                               Nguyễn Thanh Thủy</t>
  </si>
  <si>
    <t xml:space="preserve">                                  Trần Bình Phú</t>
  </si>
  <si>
    <t>V. Các khoản đầu tư tài chính dài hạn</t>
  </si>
  <si>
    <t>VI. Tài sản dài hạn khác</t>
  </si>
  <si>
    <t>4. Phải trả nội bộ về vốn kinh doanh</t>
  </si>
  <si>
    <t>3.Chi phí phải trả dài hạn</t>
  </si>
  <si>
    <t xml:space="preserve">   Người lập biểu                               Kế toán trưởng
                                                              </t>
  </si>
  <si>
    <t>Số dư đến 31/03/2015</t>
  </si>
  <si>
    <t xml:space="preserve"> - Tại ngày 31/03/2015</t>
  </si>
  <si>
    <t>10.1 Bảng đối chiếu biến động của Vốn chủ sở hữu</t>
  </si>
  <si>
    <t>Chênh lệch đánh giá lại tài sản</t>
  </si>
  <si>
    <t>Quỹ đầu tư phát triển</t>
  </si>
  <si>
    <t>Lợi nhuận sau thuế chưa phân phối</t>
  </si>
  <si>
    <t>Tại ngày 01/01/2014</t>
  </si>
  <si>
    <t xml:space="preserve"> - Tăng trong năm </t>
  </si>
  <si>
    <t xml:space="preserve">   Lợi nhuận sau thuế</t>
  </si>
  <si>
    <t xml:space="preserve"> - Giảm trong năm</t>
  </si>
  <si>
    <t xml:space="preserve">   Thù lao HĐQT &amp; BKS</t>
  </si>
  <si>
    <t>Tại ngày 31/12/2014</t>
  </si>
  <si>
    <t>Tại ngày 01/01/2015</t>
  </si>
  <si>
    <t xml:space="preserve">   Trích lập các quỹ</t>
  </si>
  <si>
    <t xml:space="preserve">  Chia cổ tức :</t>
  </si>
  <si>
    <t xml:space="preserve">  Chi khác:</t>
  </si>
  <si>
    <t>10.2 Chi tiết vốn đầu tư của chủ sở hữu</t>
  </si>
  <si>
    <t>Năm nay</t>
  </si>
  <si>
    <t>Năm trước</t>
  </si>
  <si>
    <t>Tổng số</t>
  </si>
  <si>
    <t>Vốn cổ phần thường</t>
  </si>
  <si>
    <t>Vốn cổ phần ưu đãi</t>
  </si>
  <si>
    <t>Vốn cổ phần thưởng</t>
  </si>
  <si>
    <t xml:space="preserve"> - Vốn đầu tư của Nhà nước</t>
  </si>
  <si>
    <t xml:space="preserve"> - Vốn góp (Cổ đông, thành viên)</t>
  </si>
  <si>
    <t xml:space="preserve"> - Thặng dư vốn cổ phần</t>
  </si>
  <si>
    <t xml:space="preserve"> - Cổ phiếu ngân quỹ</t>
  </si>
  <si>
    <t>* Giá trị trái phiếu đã chuyển thành cổ phiếu trong năm</t>
  </si>
  <si>
    <t>10.3 Các giao dịch về vốn với các CSH và PP cổ tức,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</si>
  <si>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</si>
  <si>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</si>
  <si>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</si>
  <si>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</si>
  <si>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</si>
  <si>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</si>
  <si>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10.4 Cổ tức</t>
  </si>
  <si>
    <t xml:space="preserve"> - Cổ tức đã công bố sau ngày kết thúc niên độ kế toán</t>
  </si>
  <si>
    <t xml:space="preserve">   + Cổ tức đã công bố trên cổ phiếu thường …</t>
  </si>
  <si>
    <t xml:space="preserve">   + Cổ tức đã công bố trên cổ phiếu ưu đãi …</t>
  </si>
  <si>
    <t xml:space="preserve"> - Cổ tức của cổ phiếu ưu đãi luỹ kế chưa được ghi nhận …</t>
  </si>
  <si>
    <t>10.5 Cổ phiếu</t>
  </si>
  <si>
    <t xml:space="preserve"> -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</si>
  <si>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</si>
  <si>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</si>
  <si>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</si>
  <si>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</si>
  <si>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lương cổ phiếu đang lưu hành</t>
  </si>
  <si>
    <t xml:space="preserve">* Mệnh giá cổ phiếu … </t>
  </si>
  <si>
    <t>10.6 Quỹ khác thuộc vốn chủ sở hữu</t>
  </si>
  <si>
    <t xml:space="preserve"> - Quỹ hỗ trợ và sắp xếp cổ phần hoá DNNN</t>
  </si>
  <si>
    <t>10.7 mục đích trích lập quỹ đầu tư phát triển, quỹ dự phòng tài chính và các quỹ khác thuộc vốn CSH</t>
  </si>
  <si>
    <t>10.8 Thu nhập và chi phí, lãi hoặc lỗ được hạch toán trực tiếp vào Vốn CSH theo qui định của các chuẩn mực kế toán khác</t>
  </si>
  <si>
    <t>Vốn góp của chủ  sở hữu</t>
  </si>
  <si>
    <t>Thặng dư vốn cổ phần</t>
  </si>
  <si>
    <t>Quyền chọn chuyển đổi trái phiếu</t>
  </si>
  <si>
    <t>Chênh lệch tỷ giá</t>
  </si>
  <si>
    <t>1.Ngoại tệ các loại</t>
  </si>
  <si>
    <t>Đô la Mỹ (USD)</t>
  </si>
  <si>
    <t>1 Doanh thu</t>
  </si>
  <si>
    <t>1.1 Doanh thu bán hàng và cung cấp dịch vụ</t>
  </si>
  <si>
    <t>Euro (EUR)</t>
  </si>
  <si>
    <t>Yên Nhật ( JPY)</t>
  </si>
  <si>
    <t>Đô la Singapore (SGD)</t>
  </si>
  <si>
    <t>01/01/2015 - 31/03/2015</t>
  </si>
  <si>
    <t>1.2 Doanh thu hoạt động tài chính</t>
  </si>
  <si>
    <t>2. Giá vốn hàng bán</t>
  </si>
  <si>
    <t>01/01/2015- 31/03/2015</t>
  </si>
  <si>
    <t>3. Chi phí tài chính</t>
  </si>
  <si>
    <t>15. Phải trả người bán và người mua trả tiền trước</t>
  </si>
  <si>
    <t>16. Thuế và các khoản phải nộp Nhà nước</t>
  </si>
  <si>
    <t>16.1. Thuế phải nộp nhà nước</t>
  </si>
  <si>
    <t>16.2. Các khoản phải nộp khác</t>
  </si>
  <si>
    <t>17. Chi phí phải trả ngắn hạn</t>
  </si>
  <si>
    <t>18. Các khoản phải nộp khác</t>
  </si>
  <si>
    <t>19. Vay và nợ thuê tài chính ngắn hạn</t>
  </si>
  <si>
    <t>V.21</t>
  </si>
  <si>
    <t xml:space="preserve">    Người lập biểu                                  Kế toán trưởng</t>
  </si>
  <si>
    <t>20. Vay và nợ thuê tài chính dài hạn</t>
  </si>
  <si>
    <t>Mẫu số B09 - DN</t>
  </si>
  <si>
    <t>II- Kỳ kế toán, đơn vị tiền tệ sử dụng trong kế toán:</t>
  </si>
  <si>
    <t>2. Đơn vị tiền tệ sử dụng trong kế toán: Việt Nam đồng</t>
  </si>
  <si>
    <t>Chi nhánh Công ty Cổ phần vận tải và thuê tàu tại thành phố Hồ Chí Minh</t>
  </si>
  <si>
    <t>Chi nhánh Công ty Cổ phần vận tải và thuê tàu tại thành phố Hải Phòng</t>
  </si>
  <si>
    <t>Chi nhánh Công ty Cổ phần vận tải và thuê tàu tại thành phố Quảng Ninh</t>
  </si>
  <si>
    <t>Công ty Cổ phần Unithai Maruzen Logistics Việt Nam</t>
  </si>
  <si>
    <t>Công ty Liên doanh vận tải biển thế kỷ Nol/CSS - Singapore</t>
  </si>
  <si>
    <t>Công ty THHH Liên doanh Dimerco - Vietfracht</t>
  </si>
  <si>
    <t>Công ty áp dụng chế độ kế toán Việt Nam ban hành theo Thông tư số 200/2014/TT/BTC ngày 22/12/2014
 của Bộ Tài chính</t>
  </si>
  <si>
    <t xml:space="preserve">2. Các loại tỷ giá hối đoái áp dụng trong kỳ kế toán  </t>
  </si>
  <si>
    <t>3. Nguyên tắc xác định lãi suất thực tế (lãi suất hiệu lực) dùng để chiết khấu dòng tiền</t>
  </si>
  <si>
    <t>5. Nguyên tắc Kế toán các khoản đầu tư tài chính</t>
  </si>
  <si>
    <t>4. Nguyên tắc ghi nhận các khoản tiền và các khoản tương đương tiền.</t>
  </si>
  <si>
    <t xml:space="preserve">  - Chứng khoán kinh doanh</t>
  </si>
  <si>
    <t xml:space="preserve">  - Các khoản đầu tư nắm giữ đến ngày đáo hạn</t>
  </si>
  <si>
    <t xml:space="preserve">  - Các khoản cho vay</t>
  </si>
  <si>
    <t xml:space="preserve">  - Đầu tư vào Công ty con, Công ty liên doanh, liên kết</t>
  </si>
  <si>
    <t xml:space="preserve">  - Đầu tư vào công cụ vốn của đơn vị khác</t>
  </si>
  <si>
    <t xml:space="preserve">  - Các phương pháp kế toán đối với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</si>
  <si>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</si>
  <si>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</si>
  <si>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</si>
  <si>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trị hàng tồn kho </t>
  </si>
  <si>
    <t xml:space="preserve">   - Phương pháp hạch toán hàng tồn kho </t>
  </si>
  <si>
    <t xml:space="preserve">   -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</si>
  <si>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</si>
  <si>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</si>
  <si>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</si>
  <si>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</si>
  <si>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</si>
  <si>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thuê tài chính</t>
  </si>
  <si>
    <t>Tài sản cố định hữu hình được khấu hao theo phương pháp đường thẳng dựa trên thời gian hữu dụng ước tính
 như sau:</t>
  </si>
  <si>
    <t>Nhà cửa, vật kiến trúc :     06 -25 năm</t>
  </si>
  <si>
    <t>Máy móc thiết bị:             05 - 07 năm</t>
  </si>
  <si>
    <t>Phương tiện vận tải:          07 - 15 năm</t>
  </si>
  <si>
    <t>Thiết bị dụng cụ quản lý : 03 - 05 năm</t>
  </si>
  <si>
    <t>Tài sản cố định khác:                04 năm</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</si>
  <si>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</si>
  <si>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</si>
  <si>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</si>
  <si>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</si>
  <si>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</si>
  <si>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</si>
  <si>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xml:space="preserve">  - Nguyên tắc ghi nhận vốn góp của chủ sở hữu, thặng dư vốn cổ phần, quyền chọn trái phiếu chuyển đổi, vốn 
khác của chủ sở hữu.</t>
  </si>
  <si>
    <t xml:space="preserve">  - Nguyên tắc ghi nhận đánh giá lại tài sản</t>
  </si>
  <si>
    <t xml:space="preserve"> - Nguyên tắc ghi nhận lợi nhuận chưa phân phối</t>
  </si>
  <si>
    <t xml:space="preserve"> - Nguyên tắc ghi nhận chênh lệch tỷ giá</t>
  </si>
  <si>
    <t>7.Thông tin so sánh trên Báo cáo tài chính: Số liệu của báo cáo tài chính đã được lập cùng kỳ năm trước</t>
  </si>
  <si>
    <t>20. Nguyên tắc và phương pháp ghi nhận doanh thu:</t>
  </si>
  <si>
    <t>22.Nguyên tắc kế toán giá vốn hàng bán</t>
  </si>
  <si>
    <t>-  Doanh thu bán hàng</t>
  </si>
  <si>
    <t>- Doanh thu cung cấp dịch vụ</t>
  </si>
  <si>
    <t>- Doanh thu hoạt động tài chính</t>
  </si>
  <si>
    <t>- Doanh thu hợp đồng xây dựng</t>
  </si>
  <si>
    <t>- Thu nhập khác</t>
  </si>
  <si>
    <t>21.Nguyên tắc kế toán các khoản trừ doanh thu:</t>
  </si>
  <si>
    <t>23.Nguyên tắc kế toán chi phí tài chính</t>
  </si>
  <si>
    <t>24.Nguyên tắc kế toán chi phí bán hàng và chi phí quản lý doanh nghiệp</t>
  </si>
  <si>
    <t>25. Nguyên tắc và phương pháp ghi nhận chi phí thuế thu nhập doanh nghiệp hiện hành, chi phí thuế thu nhập 
doanh nghiệp hoãn lại.</t>
  </si>
  <si>
    <t>26.Các nguyên tắc và phương pháp kế toán khác.</t>
  </si>
  <si>
    <t xml:space="preserve">13. Chi phí trả trước </t>
  </si>
  <si>
    <t>Chi phí trả trước ngắn hạn</t>
  </si>
  <si>
    <t>Chi phí trả trước dài hạn</t>
  </si>
  <si>
    <t xml:space="preserve">14. Tài sản thuế thu nhập hoãn lại </t>
  </si>
  <si>
    <t>V.18</t>
  </si>
  <si>
    <t xml:space="preserve"> - Phải trả các hãng tàu</t>
  </si>
  <si>
    <t>21. Trái phiếu phát hành</t>
  </si>
  <si>
    <t>22.Cổ phiếu ưu đãi</t>
  </si>
  <si>
    <t>24.Dự phòng phải trả</t>
  </si>
  <si>
    <t>23.Thuế thu nhập hoãn lại phải trả</t>
  </si>
  <si>
    <t>25.Nguồn kinh phí</t>
  </si>
  <si>
    <t>26.Các khoản mục ngoài Bảng cân đối kế toán</t>
  </si>
  <si>
    <t>V.22</t>
  </si>
  <si>
    <t>V.23</t>
  </si>
  <si>
    <t>V.24</t>
  </si>
  <si>
    <t>V.25</t>
  </si>
  <si>
    <t>VI.Thông tin bổ sung cho các khoản mục trình bày trong báo cáo kết quả hoạt động kinh doanh:</t>
  </si>
  <si>
    <t>1. Những khoản nợ tiềm tàng, khoản cam kết và những thông tin tài chính khác</t>
  </si>
  <si>
    <t>Thanh lý, chuyển nhượng tài sản cố định</t>
  </si>
  <si>
    <t>Tiền bồi thường bảo hiểm, hợp đồng kinh tế</t>
  </si>
  <si>
    <t>Các khoản khác</t>
  </si>
  <si>
    <t>4.Thu nhập khác</t>
  </si>
  <si>
    <t>Giá trị còn lại của tài sản thanh lý, chuyển nhượng</t>
  </si>
  <si>
    <t>Chi phí chuyển nhượng tài sản</t>
  </si>
  <si>
    <t>Các chi phí khác</t>
  </si>
  <si>
    <t>5 Chi phí khác</t>
  </si>
  <si>
    <t xml:space="preserve">6. Thuế thu nhập doanh nghiệp phải nộp và lợi nhuận  </t>
  </si>
  <si>
    <t>01/01/2015-31/03/2015</t>
  </si>
  <si>
    <t>Quỹ khác thuộc vốn chủ sở hữu</t>
  </si>
  <si>
    <t xml:space="preserve">   Người lập biểu                                      Kế toán trưởng</t>
  </si>
  <si>
    <t>Mẫu số: B-01-DN/HN</t>
  </si>
  <si>
    <t>(Ban hành theo Thông tư số 202/2014/TT-BTC
 ngày 22/12/2014 của Bộ Tài chính)</t>
  </si>
  <si>
    <t xml:space="preserve"> BẢNG CÂN ĐỐI KẾ TOÁN HỢP NHẤT</t>
  </si>
  <si>
    <t>13.Lợi ích cổ đông không kiểm soát</t>
  </si>
  <si>
    <t>Công ty: Công ty Cổ phần vận tải và thuê tàu</t>
  </si>
  <si>
    <t>Báo cáo tài chính hợp nhất</t>
  </si>
  <si>
    <r>
      <t>Tel:</t>
    </r>
    <r>
      <rPr>
        <sz val="12"/>
        <rFont val="Times New Roman"/>
        <family val="1"/>
      </rPr>
      <t xml:space="preserve"> 043.8228915, </t>
    </r>
    <r>
      <rPr>
        <b/>
        <sz val="12"/>
        <rFont val="Times New Roman"/>
        <family val="1"/>
      </rPr>
      <t>Fax:</t>
    </r>
    <r>
      <rPr>
        <sz val="12"/>
        <rFont val="Times New Roman"/>
        <family val="1"/>
      </rPr>
      <t xml:space="preserve"> 043.9423679</t>
    </r>
  </si>
  <si>
    <t>Mẫu số : Q-02d</t>
  </si>
  <si>
    <t>DN- BÁO CÁO KẾT QUẢ HOẠT ĐỘNG KINH DOANH HỢP NHẤT</t>
  </si>
  <si>
    <t>Mã
 chỉ tiêu</t>
  </si>
  <si>
    <t>Quý này
 năm nay</t>
  </si>
  <si>
    <t>Quý này 
năm trước</t>
  </si>
  <si>
    <t>Số lũy kế từ đầu năm đến cuối quý này (Năm nay)</t>
  </si>
  <si>
    <t>Số lũy kế từ đầu năm đến cuối quý này (Năm trước)</t>
  </si>
  <si>
    <t>3. Doanh thu thuần về bán hàng và cung cấp dịch vụ</t>
  </si>
  <si>
    <t>14.Phần lãi/lỗ trong Công ty liên kết</t>
  </si>
  <si>
    <t>16.Chi phí thuế thu nhập doanh nghiệp hiện hành</t>
  </si>
  <si>
    <t>17.Chi phí thuế thu nhập doanh nghiệp hoãn lại</t>
  </si>
  <si>
    <t>18.Lợi nhuận sau thuế thu nhập doanh nghiệp (60=50-51-52)</t>
  </si>
  <si>
    <t xml:space="preserve">20.Lợi nhuận sau thuế của cổ đông Công ty mẹ (62=60-61) </t>
  </si>
  <si>
    <t>21.Lãi cơ bản trên cổ phiếu</t>
  </si>
  <si>
    <t xml:space="preserve">          Người lập biểu                                            </t>
  </si>
  <si>
    <t>Tổng giám đốc</t>
  </si>
  <si>
    <t xml:space="preserve">      Nguyễn Hồng Phúc                                </t>
  </si>
  <si>
    <t>10. Lợi nhuận thuần từ hoạt động kinh doanh
30 = 20 + (21-22) + 24 - (25+26)</t>
  </si>
  <si>
    <t>22.Lãi suy giảm trên cổ phiếu</t>
  </si>
  <si>
    <t xml:space="preserve">       DN - BÁO CÁO LƯU CHUYỂN TIỀN TỆ HỢP NHẤT -  PPTT - QUÝ I NĂM 2015</t>
  </si>
  <si>
    <t>VI.1</t>
  </si>
  <si>
    <t>VI.2</t>
  </si>
  <si>
    <t>5. Lợi nhuận gộp về bán hàng và cung cấp dịch vụ: (20 = 10-11)</t>
  </si>
  <si>
    <t>19.Lợi nhuận sau thuế của cổ đông không kiểm soát</t>
  </si>
  <si>
    <t>VI.3</t>
  </si>
  <si>
    <t>VI.4</t>
  </si>
  <si>
    <t>VI.5</t>
  </si>
  <si>
    <t>VI.6</t>
  </si>
  <si>
    <t>1. Đầu tư vào Công ty liên kết, liên doanh</t>
  </si>
  <si>
    <t>2. Đầu tư góp vốn vào đơn vị khác</t>
  </si>
  <si>
    <t>3. Dự phòng giảm giá đầu tư tài chính dài hạn (*)</t>
  </si>
  <si>
    <t>4. Đầu tư nắm giữ đến ngày đáo hạn</t>
  </si>
  <si>
    <t>DN - BẢN THUYẾT MINH BÁO CÁO TÀI CHÍNH HỢP NHẤT QUÝ I NĂM 2015</t>
  </si>
  <si>
    <t>TỔNG CỘNG NGUỒN VỐN (440 = 300 + 400 )</t>
  </si>
  <si>
    <t>13. Lợi nhuận khác (40 = 31-32)</t>
  </si>
  <si>
    <t>15.Tổng lợi nhuận trước thuế (50 = 30+40)</t>
  </si>
  <si>
    <t xml:space="preserve">      Kế toán trưởng</t>
  </si>
  <si>
    <t>Nguyễn Thanh Thủy</t>
  </si>
  <si>
    <t>Phân phối lợi nhuận</t>
  </si>
  <si>
    <t>Tăng khác</t>
  </si>
  <si>
    <t xml:space="preserve">  Quỹ khen thưởng, phúc lợi</t>
  </si>
  <si>
    <t>Lỗ trong năm</t>
  </si>
  <si>
    <t xml:space="preserve">  Tăng khác</t>
  </si>
  <si>
    <t>- Lợi nhuận sau thuế của cổ đông không kiểm soát</t>
  </si>
  <si>
    <t xml:space="preserve">Cộng </t>
  </si>
  <si>
    <t>18.1Doanh thu chưa thực hiện ngắn hạn</t>
  </si>
  <si>
    <t>V.19</t>
  </si>
  <si>
    <t xml:space="preserve">Công ty TNHH vận tải quốc tế Hankyu- Hanshin VN </t>
  </si>
  <si>
    <t xml:space="preserve">Công ty LD TNHH Dimerco Vietfracht </t>
  </si>
  <si>
    <t xml:space="preserve">Công ty CP in Viễn Đông </t>
  </si>
  <si>
    <t>Công ty CP vận tải Tân Cảng - Asaco</t>
  </si>
  <si>
    <t>Công ty LD Vận tải biển thế kỷ Nol/CSS - Singapore (1)</t>
  </si>
  <si>
    <t xml:space="preserve">Công ty TNHH Heung-A Shipping VN </t>
  </si>
  <si>
    <t xml:space="preserve">Công ty CP Unithai Logistics VN </t>
  </si>
  <si>
    <t>(1) Đến ngày 28/12/2010, Bộ Kế hoạch và Đầu tư Thành phố Hà Nội đã ban hành Quyết định số 2254/QĐ-BKH về việc chấm dứt hoạt động Công ty Liên doanh Nol/CSS - Singapore. Số lãi/lỗ từ khoản đầu tư vào liên doanh này chưa được xác định chi tiết cho từng bên.</t>
  </si>
  <si>
    <t>Lãi lỗ trong Công ty liên kết</t>
  </si>
  <si>
    <t xml:space="preserve">Giá gốc các khoản đầu tư </t>
  </si>
  <si>
    <r>
      <t>Giải trình nguyên nhân dẫn đến biến động về kết quả kinh doanh giữa kỳ báo cáo Quý 1 năm 2015 hợp nhất so với Quý 1 năm 2014 hợp nhất :
- Lợi nhuận kế toán sau thuế thu nhập doanh nghiệp Quý 1 năm 2015 là:   -1.280.135.736</t>
    </r>
    <r>
      <rPr>
        <b/>
        <sz val="12"/>
        <color indexed="8"/>
        <rFont val="Times New Roman"/>
        <family val="1"/>
      </rPr>
      <t xml:space="preserve"> </t>
    </r>
    <r>
      <rPr>
        <sz val="12"/>
        <color indexed="8"/>
        <rFont val="Times New Roman"/>
        <family val="1"/>
      </rPr>
      <t>đ.
- Lợi nhuận kế toán sau thuế thu nhập doanh nghiệp Quý 1 năm 2014 là:        593.484.024 đ
    Như vậy, kết quả kinh doanh hợp nhất quý 1 năm 2015  giảm  trên 10%  so với quý 1 năm 2014, lý do chủ yếu Công ty mẹ trích đủ khấu hao tài sản cố định trong đó chi phí khấu hao phương tiện vận tải tàu biển kỳ này tăng so với cùng kỳ năm trước 30%.</t>
    </r>
  </si>
  <si>
    <t>Hà Nội, ngày 15 tháng  05 năm 2015</t>
  </si>
  <si>
    <t xml:space="preserve">(đã ký)                                                     (đã ký)                                             </t>
  </si>
  <si>
    <t>(đã ký)</t>
  </si>
  <si>
    <t xml:space="preserve">                 (đã ký)</t>
  </si>
  <si>
    <t xml:space="preserve">Hà Nội, ngày 15 tháng  05  năm 2015  </t>
  </si>
  <si>
    <t>(đã ký)                                                  (đã ký)</t>
  </si>
  <si>
    <t>(Ban hành theo thông tư số 202/2014/TT-BTC 
ngày 22/12/2014 của Bộ Tài chính )</t>
  </si>
  <si>
    <t xml:space="preserve">            Hà Nội, ngày 15 tháng 05 năm 2015</t>
  </si>
  <si>
    <t>Hà Nội, ngày 15 tháng 05 năm  2015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</si>
</sst>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 #,##0.00_ ;_ * \-#,##0.00_ ;_ * &quot;-&quot;??_ ;_ @_ "/>
    <numFmt numFmtId="181" formatCode="#,##0;[Red]#,##0"/>
    <numFmt numFmtId="182" formatCode="#,##0_ ;[Red]\-#,##0\ "/>
    <numFmt numFmtId="183" formatCode="_(* #,##0_);_(* \(#,##0\);_(* &quot;-&quot;??_);_(@_)"/>
    <numFmt numFmtId="184" formatCode="0_);[Red]\(0\)"/>
    <numFmt numFmtId="185" formatCode="[$-409]dddd\,\ mmmm\ dd\,\ yyyy"/>
    <numFmt numFmtId="186" formatCode="mm/dd/yy;@"/>
    <numFmt numFmtId="187" formatCode="m/d/yyyy;@"/>
    <numFmt numFmtId="188" formatCode="[$-409]h:mm:ss\ AM/PM"/>
    <numFmt numFmtId="189" formatCode="#,##0.0;[Red]#,##0.0"/>
    <numFmt numFmtId="190" formatCode="mm/dd/yyyy"/>
    <numFmt numFmtId="191" formatCode="00000"/>
    <numFmt numFmtId="192" formatCode="mm/dd/yy"/>
    <numFmt numFmtId="193" formatCode="0.00;[Red]0.00"/>
    <numFmt numFmtId="194" formatCode="0.00_);\(0.00\)"/>
  </numFmts>
  <fonts count="77">
    <font>
      <sz val="12"/>
      <name val=".vntime"/>
      <family val="0"/>
    </font>
    <font>
      <b/>
      <sz val="12"/>
      <name val=".VnTime"/>
      <family val="2"/>
    </font>
    <font>
      <i/>
      <sz val="12"/>
      <name val=".VnTime"/>
      <family val="2"/>
    </font>
    <font>
      <sz val="12"/>
      <name val=".VnTime"/>
      <family val="2"/>
    </font>
    <font>
      <sz val="10"/>
      <name val="Arial"/>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8"/>
      <name val="Times New Roman"/>
      <family val="1"/>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2.5"/>
      <name val="Times New Roman"/>
      <family val="1"/>
    </font>
    <font>
      <i/>
      <sz val="12.2"/>
      <name val="Times New Roman"/>
      <family val="1"/>
    </font>
    <font>
      <sz val="10"/>
      <name val=".VnTime"/>
      <family val="2"/>
    </font>
    <font>
      <b/>
      <sz val="10"/>
      <name val=".VnTime"/>
      <family val="2"/>
    </font>
    <font>
      <b/>
      <sz val="10"/>
      <name val="Times New Roman"/>
      <family val="1"/>
    </font>
    <font>
      <i/>
      <sz val="11"/>
      <name val="Times New Roman"/>
      <family val="1"/>
    </font>
    <font>
      <sz val="8"/>
      <name val=".VnTime"/>
      <family val="2"/>
    </font>
    <font>
      <i/>
      <sz val="12"/>
      <color indexed="8"/>
      <name val="Times New Roman"/>
      <family val="1"/>
    </font>
    <font>
      <sz val="12"/>
      <color indexed="10"/>
      <name val=".VnTime"/>
      <family val="2"/>
    </font>
    <font>
      <sz val="10"/>
      <color indexed="8"/>
      <name val="Times New Roman"/>
      <family val="1"/>
    </font>
    <font>
      <b/>
      <sz val="10"/>
      <color indexed="8"/>
      <name val="Times New Roman"/>
      <family val="1"/>
    </font>
    <font>
      <b/>
      <i/>
      <sz val="10"/>
      <name val="Times New Roman"/>
      <family val="1"/>
    </font>
    <font>
      <sz val="9"/>
      <name val="Times New Roman"/>
      <family val="1"/>
    </font>
    <font>
      <i/>
      <sz val="10"/>
      <name val="Times New Roman"/>
      <family val="1"/>
    </font>
    <font>
      <i/>
      <sz val="10"/>
      <color indexed="8"/>
      <name val="Times New Roman"/>
      <family val="1"/>
    </font>
    <font>
      <sz val="10"/>
      <color indexed="8"/>
      <name val=".VnTime"/>
      <family val="2"/>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b/>
      <sz val="10"/>
      <color indexed="8"/>
      <name val=".VnTime"/>
      <family val="2"/>
    </font>
    <font>
      <sz val="10"/>
      <color indexed="10"/>
      <name val=".VnTime"/>
      <family val="2"/>
    </font>
    <font>
      <i/>
      <sz val="13"/>
      <color indexed="8"/>
      <name val="Times New Roman"/>
      <family val="1"/>
    </font>
    <font>
      <sz val="13"/>
      <color indexed="8"/>
      <name val="Times New Roman"/>
      <family val="1"/>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
      <sz val="12"/>
      <color theme="1"/>
      <name val="Times New Roman"/>
      <family val="1"/>
    </font>
    <font>
      <sz val="12"/>
      <color rgb="FFFF0000"/>
      <name val="Times New Roman"/>
      <family val="1"/>
    </font>
    <font>
      <i/>
      <sz val="13"/>
      <color theme="1"/>
      <name val="Times New Roman"/>
      <family val="1"/>
    </font>
    <font>
      <sz val="13"/>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5" fillId="0" borderId="0">
      <alignment/>
      <protection/>
    </xf>
    <xf numFmtId="0" fontId="3" fillId="0" borderId="0" applyFont="0">
      <alignment/>
      <protection/>
    </xf>
    <xf numFmtId="0" fontId="3"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98">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3" fillId="0" borderId="0" xfId="0" applyFont="1" applyAlignment="1">
      <alignment/>
    </xf>
    <xf numFmtId="0" fontId="0" fillId="33" borderId="0" xfId="0" applyFill="1" applyAlignment="1">
      <alignment/>
    </xf>
    <xf numFmtId="0" fontId="1"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3" fillId="33" borderId="0" xfId="0" applyFont="1" applyFill="1" applyBorder="1" applyAlignment="1">
      <alignment/>
    </xf>
    <xf numFmtId="0" fontId="2" fillId="33" borderId="0" xfId="0" applyFont="1" applyFill="1" applyBorder="1" applyAlignment="1">
      <alignment/>
    </xf>
    <xf numFmtId="3" fontId="3" fillId="33" borderId="0" xfId="0" applyNumberFormat="1" applyFont="1" applyFill="1" applyBorder="1" applyAlignment="1">
      <alignment horizontal="right"/>
    </xf>
    <xf numFmtId="0" fontId="3" fillId="33" borderId="10" xfId="0" applyFont="1" applyFill="1" applyBorder="1" applyAlignment="1">
      <alignment/>
    </xf>
    <xf numFmtId="3" fontId="3" fillId="33" borderId="10" xfId="0" applyNumberFormat="1" applyFont="1" applyFill="1" applyBorder="1" applyAlignment="1">
      <alignment horizontal="right"/>
    </xf>
    <xf numFmtId="0" fontId="2" fillId="33" borderId="11" xfId="0" applyFont="1" applyFill="1" applyBorder="1" applyAlignment="1">
      <alignment/>
    </xf>
    <xf numFmtId="0" fontId="3" fillId="33" borderId="11" xfId="0" applyFont="1" applyFill="1" applyBorder="1" applyAlignment="1">
      <alignment/>
    </xf>
    <xf numFmtId="3" fontId="3" fillId="33" borderId="11" xfId="0" applyNumberFormat="1" applyFont="1" applyFill="1" applyBorder="1" applyAlignment="1">
      <alignment horizontal="right"/>
    </xf>
    <xf numFmtId="0" fontId="5" fillId="0" borderId="0" xfId="0" applyFont="1" applyBorder="1" applyAlignment="1">
      <alignment/>
    </xf>
    <xf numFmtId="0" fontId="5" fillId="0" borderId="0" xfId="0" applyFont="1" applyAlignment="1">
      <alignment/>
    </xf>
    <xf numFmtId="0" fontId="7" fillId="0" borderId="12" xfId="0" applyFont="1" applyBorder="1" applyAlignment="1">
      <alignment/>
    </xf>
    <xf numFmtId="0" fontId="6" fillId="0" borderId="0" xfId="0" applyFont="1" applyAlignment="1">
      <alignment vertical="center"/>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49" fontId="5" fillId="0" borderId="0" xfId="0" applyNumberFormat="1" applyFont="1" applyAlignment="1">
      <alignment wrapText="1"/>
    </xf>
    <xf numFmtId="0" fontId="5" fillId="0" borderId="0" xfId="55" applyFont="1" applyFill="1" applyBorder="1">
      <alignment/>
      <protection/>
    </xf>
    <xf numFmtId="0" fontId="6" fillId="0" borderId="0" xfId="55" applyFont="1" applyFill="1" applyBorder="1">
      <alignment/>
      <protection/>
    </xf>
    <xf numFmtId="0" fontId="6" fillId="0" borderId="0" xfId="0" applyFont="1" applyBorder="1" applyAlignment="1">
      <alignment horizontal="center"/>
    </xf>
    <xf numFmtId="3" fontId="5" fillId="0" borderId="0" xfId="0" applyNumberFormat="1" applyFont="1" applyAlignment="1">
      <alignment horizontal="center"/>
    </xf>
    <xf numFmtId="0" fontId="6" fillId="0" borderId="0" xfId="0" applyFont="1" applyAlignment="1">
      <alignment horizontal="left"/>
    </xf>
    <xf numFmtId="0" fontId="9" fillId="0" borderId="0" xfId="0" applyFont="1" applyAlignment="1">
      <alignment horizontal="center"/>
    </xf>
    <xf numFmtId="0" fontId="6" fillId="0" borderId="13" xfId="0" applyFont="1" applyBorder="1" applyAlignment="1">
      <alignment horizontal="center"/>
    </xf>
    <xf numFmtId="0" fontId="5" fillId="0" borderId="13" xfId="0" applyFont="1" applyBorder="1" applyAlignment="1">
      <alignment horizontal="center"/>
    </xf>
    <xf numFmtId="4" fontId="6" fillId="0" borderId="13" xfId="0" applyNumberFormat="1" applyFont="1" applyBorder="1" applyAlignment="1">
      <alignment horizontal="center" vertical="center" wrapText="1"/>
    </xf>
    <xf numFmtId="190" fontId="6" fillId="0" borderId="13" xfId="0" applyNumberFormat="1" applyFont="1" applyBorder="1" applyAlignment="1">
      <alignment horizontal="center" vertical="center" wrapText="1"/>
    </xf>
    <xf numFmtId="0" fontId="5" fillId="0" borderId="14" xfId="0" applyFont="1" applyBorder="1" applyAlignment="1">
      <alignment horizontal="center"/>
    </xf>
    <xf numFmtId="0" fontId="6" fillId="0" borderId="15" xfId="0" applyFont="1" applyBorder="1" applyAlignment="1">
      <alignment horizontal="center"/>
    </xf>
    <xf numFmtId="3" fontId="6" fillId="0" borderId="15" xfId="0" applyNumberFormat="1" applyFont="1" applyBorder="1" applyAlignment="1">
      <alignment horizontal="center"/>
    </xf>
    <xf numFmtId="3" fontId="6" fillId="0" borderId="15" xfId="0" applyNumberFormat="1" applyFont="1" applyBorder="1" applyAlignment="1">
      <alignment/>
    </xf>
    <xf numFmtId="0" fontId="6" fillId="0" borderId="16" xfId="0" applyFont="1" applyBorder="1" applyAlignment="1">
      <alignment/>
    </xf>
    <xf numFmtId="0" fontId="6" fillId="0" borderId="16" xfId="0" applyFont="1" applyBorder="1" applyAlignment="1">
      <alignment horizontal="center"/>
    </xf>
    <xf numFmtId="3" fontId="6" fillId="0" borderId="16" xfId="0" applyNumberFormat="1" applyFont="1" applyBorder="1" applyAlignment="1">
      <alignment horizontal="center"/>
    </xf>
    <xf numFmtId="3" fontId="6" fillId="0" borderId="16" xfId="0" applyNumberFormat="1" applyFont="1" applyBorder="1" applyAlignment="1">
      <alignment/>
    </xf>
    <xf numFmtId="0" fontId="5" fillId="0" borderId="16" xfId="0" applyFont="1" applyBorder="1" applyAlignment="1">
      <alignment/>
    </xf>
    <xf numFmtId="0" fontId="5" fillId="0" borderId="16" xfId="0" applyFont="1" applyBorder="1" applyAlignment="1">
      <alignment horizontal="center"/>
    </xf>
    <xf numFmtId="3" fontId="5" fillId="0" borderId="16" xfId="0" applyNumberFormat="1" applyFont="1" applyBorder="1" applyAlignment="1">
      <alignment horizontal="center"/>
    </xf>
    <xf numFmtId="3" fontId="5" fillId="0" borderId="16" xfId="0" applyNumberFormat="1" applyFont="1" applyBorder="1" applyAlignment="1">
      <alignment/>
    </xf>
    <xf numFmtId="3" fontId="11" fillId="0" borderId="16" xfId="0" applyNumberFormat="1" applyFont="1" applyBorder="1" applyAlignment="1">
      <alignment/>
    </xf>
    <xf numFmtId="37" fontId="5" fillId="0" borderId="16" xfId="0" applyNumberFormat="1" applyFont="1" applyBorder="1" applyAlignment="1">
      <alignment/>
    </xf>
    <xf numFmtId="41" fontId="5" fillId="0" borderId="16" xfId="0" applyNumberFormat="1" applyFont="1" applyBorder="1" applyAlignment="1">
      <alignment/>
    </xf>
    <xf numFmtId="0" fontId="6" fillId="0" borderId="17" xfId="0" applyFont="1" applyBorder="1" applyAlignment="1">
      <alignment/>
    </xf>
    <xf numFmtId="3" fontId="6" fillId="0" borderId="17" xfId="0" applyNumberFormat="1" applyFont="1" applyBorder="1" applyAlignment="1">
      <alignment horizontal="center"/>
    </xf>
    <xf numFmtId="3" fontId="6" fillId="0" borderId="17" xfId="0" applyNumberFormat="1" applyFont="1" applyBorder="1" applyAlignment="1">
      <alignment/>
    </xf>
    <xf numFmtId="3" fontId="5" fillId="0" borderId="16" xfId="0" applyNumberFormat="1" applyFont="1" applyBorder="1" applyAlignment="1" quotePrefix="1">
      <alignment horizontal="center"/>
    </xf>
    <xf numFmtId="37" fontId="5" fillId="0" borderId="16" xfId="0" applyNumberFormat="1" applyFont="1" applyBorder="1" applyAlignment="1" quotePrefix="1">
      <alignment horizontal="right"/>
    </xf>
    <xf numFmtId="0" fontId="6" fillId="0" borderId="18" xfId="0" applyFont="1" applyBorder="1" applyAlignment="1">
      <alignment/>
    </xf>
    <xf numFmtId="0" fontId="6" fillId="0" borderId="18" xfId="0" applyFont="1" applyBorder="1" applyAlignment="1">
      <alignment horizontal="center"/>
    </xf>
    <xf numFmtId="3" fontId="6" fillId="0" borderId="18" xfId="0" applyNumberFormat="1" applyFont="1" applyBorder="1" applyAlignment="1">
      <alignment horizontal="center"/>
    </xf>
    <xf numFmtId="3" fontId="6" fillId="0" borderId="18" xfId="0" applyNumberFormat="1" applyFont="1" applyBorder="1" applyAlignment="1">
      <alignment/>
    </xf>
    <xf numFmtId="0" fontId="5" fillId="0" borderId="18" xfId="0" applyFont="1" applyBorder="1" applyAlignment="1">
      <alignment/>
    </xf>
    <xf numFmtId="0" fontId="5" fillId="0" borderId="18" xfId="0" applyFont="1" applyBorder="1" applyAlignment="1">
      <alignment horizontal="center"/>
    </xf>
    <xf numFmtId="3" fontId="5" fillId="0" borderId="18" xfId="0" applyNumberFormat="1" applyFont="1" applyBorder="1" applyAlignment="1">
      <alignment horizontal="center"/>
    </xf>
    <xf numFmtId="3" fontId="5" fillId="0" borderId="18" xfId="0" applyNumberFormat="1" applyFont="1" applyBorder="1" applyAlignment="1">
      <alignment/>
    </xf>
    <xf numFmtId="0" fontId="5" fillId="0" borderId="19" xfId="0" applyFont="1" applyBorder="1" applyAlignment="1">
      <alignment/>
    </xf>
    <xf numFmtId="0" fontId="5" fillId="0" borderId="19" xfId="0" applyFont="1" applyBorder="1" applyAlignment="1">
      <alignment horizontal="center"/>
    </xf>
    <xf numFmtId="3" fontId="5" fillId="0" borderId="19" xfId="0" applyNumberFormat="1" applyFont="1" applyBorder="1" applyAlignment="1">
      <alignment horizontal="center"/>
    </xf>
    <xf numFmtId="3" fontId="5" fillId="0" borderId="19" xfId="0" applyNumberFormat="1" applyFont="1" applyBorder="1" applyAlignment="1">
      <alignment/>
    </xf>
    <xf numFmtId="0" fontId="6" fillId="0" borderId="14" xfId="0" applyFont="1" applyBorder="1" applyAlignment="1">
      <alignment horizontal="center"/>
    </xf>
    <xf numFmtId="3" fontId="6" fillId="0" borderId="14" xfId="0" applyNumberFormat="1" applyFont="1" applyBorder="1" applyAlignment="1">
      <alignment horizontal="center"/>
    </xf>
    <xf numFmtId="3" fontId="6" fillId="0" borderId="14" xfId="0" applyNumberFormat="1" applyFont="1" applyBorder="1" applyAlignment="1">
      <alignment/>
    </xf>
    <xf numFmtId="3" fontId="5" fillId="0" borderId="0" xfId="0" applyNumberFormat="1" applyFont="1" applyAlignment="1">
      <alignment/>
    </xf>
    <xf numFmtId="0" fontId="5" fillId="0" borderId="14" xfId="0" applyFont="1" applyBorder="1" applyAlignment="1">
      <alignment/>
    </xf>
    <xf numFmtId="3" fontId="5" fillId="0" borderId="14" xfId="0" applyNumberFormat="1" applyFont="1" applyBorder="1" applyAlignment="1">
      <alignment horizontal="center"/>
    </xf>
    <xf numFmtId="0" fontId="6" fillId="0" borderId="13" xfId="0" applyFont="1" applyBorder="1" applyAlignment="1">
      <alignment horizontal="center" wrapText="1"/>
    </xf>
    <xf numFmtId="3" fontId="5" fillId="0" borderId="16" xfId="0" applyNumberFormat="1" applyFont="1" applyBorder="1" applyAlignment="1">
      <alignment horizontal="right"/>
    </xf>
    <xf numFmtId="0" fontId="11" fillId="0" borderId="16" xfId="0" applyFont="1" applyBorder="1" applyAlignment="1">
      <alignment/>
    </xf>
    <xf numFmtId="0" fontId="11" fillId="0" borderId="16" xfId="0" applyFont="1" applyBorder="1" applyAlignment="1">
      <alignment horizontal="center"/>
    </xf>
    <xf numFmtId="0" fontId="5" fillId="0" borderId="16" xfId="0" applyFont="1" applyBorder="1" applyAlignment="1" quotePrefix="1">
      <alignment/>
    </xf>
    <xf numFmtId="0" fontId="9" fillId="0" borderId="0" xfId="0" applyFont="1" applyAlignment="1">
      <alignment/>
    </xf>
    <xf numFmtId="0" fontId="6" fillId="0" borderId="15" xfId="0" applyFont="1" applyBorder="1" applyAlignment="1">
      <alignment/>
    </xf>
    <xf numFmtId="0" fontId="6" fillId="33" borderId="20" xfId="0" applyFont="1" applyFill="1" applyBorder="1" applyAlignment="1">
      <alignment horizontal="center"/>
    </xf>
    <xf numFmtId="0" fontId="6" fillId="33" borderId="21" xfId="0" applyFont="1" applyFill="1" applyBorder="1" applyAlignment="1">
      <alignment horizontal="center"/>
    </xf>
    <xf numFmtId="0" fontId="5" fillId="33" borderId="0" xfId="0" applyFont="1" applyFill="1" applyAlignment="1">
      <alignment/>
    </xf>
    <xf numFmtId="0" fontId="14" fillId="33" borderId="0" xfId="0" applyFont="1" applyFill="1" applyAlignment="1">
      <alignment/>
    </xf>
    <xf numFmtId="0" fontId="6"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6" fillId="33" borderId="12" xfId="0" applyFont="1" applyFill="1" applyBorder="1" applyAlignment="1">
      <alignment horizontal="center"/>
    </xf>
    <xf numFmtId="0" fontId="6" fillId="33" borderId="22" xfId="0" applyFont="1" applyFill="1" applyBorder="1" applyAlignment="1">
      <alignment/>
    </xf>
    <xf numFmtId="0" fontId="7" fillId="33" borderId="23" xfId="0" applyFont="1" applyFill="1" applyBorder="1" applyAlignment="1">
      <alignment/>
    </xf>
    <xf numFmtId="0" fontId="5" fillId="33" borderId="23"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0" fontId="5" fillId="33" borderId="26" xfId="0" applyFont="1" applyFill="1" applyBorder="1" applyAlignment="1">
      <alignment/>
    </xf>
    <xf numFmtId="0" fontId="5" fillId="33" borderId="12" xfId="0" applyFont="1" applyFill="1" applyBorder="1" applyAlignment="1">
      <alignmen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6" fillId="33" borderId="21" xfId="0" applyNumberFormat="1" applyFont="1" applyFill="1" applyBorder="1" applyAlignment="1">
      <alignment horizontal="right"/>
    </xf>
    <xf numFmtId="3" fontId="6" fillId="33" borderId="28" xfId="0" applyNumberFormat="1" applyFont="1" applyFill="1" applyBorder="1" applyAlignment="1">
      <alignment horizontal="right"/>
    </xf>
    <xf numFmtId="0" fontId="6" fillId="33" borderId="22" xfId="0" applyFont="1" applyFill="1" applyBorder="1" applyAlignment="1">
      <alignment/>
    </xf>
    <xf numFmtId="0" fontId="6" fillId="33" borderId="23" xfId="0" applyFont="1" applyFill="1" applyBorder="1" applyAlignment="1">
      <alignment horizontal="center"/>
    </xf>
    <xf numFmtId="0" fontId="6" fillId="33" borderId="29" xfId="0" applyFont="1" applyFill="1" applyBorder="1" applyAlignment="1">
      <alignment horizontal="center"/>
    </xf>
    <xf numFmtId="0" fontId="5" fillId="33" borderId="24" xfId="0" applyFont="1" applyFill="1" applyBorder="1" applyAlignment="1">
      <alignment/>
    </xf>
    <xf numFmtId="0" fontId="5" fillId="33" borderId="0" xfId="0" applyFont="1" applyFill="1" applyBorder="1" applyAlignment="1">
      <alignment/>
    </xf>
    <xf numFmtId="0" fontId="5" fillId="33" borderId="25" xfId="0" applyFont="1" applyFill="1" applyBorder="1" applyAlignment="1">
      <alignment/>
    </xf>
    <xf numFmtId="3" fontId="5" fillId="33" borderId="25" xfId="0" applyNumberFormat="1" applyFont="1" applyFill="1" applyBorder="1" applyAlignment="1">
      <alignment horizontal="center"/>
    </xf>
    <xf numFmtId="0" fontId="5" fillId="33" borderId="26" xfId="0" applyFont="1" applyFill="1" applyBorder="1" applyAlignment="1">
      <alignment/>
    </xf>
    <xf numFmtId="0" fontId="5" fillId="33" borderId="12" xfId="0" applyFont="1" applyFill="1" applyBorder="1" applyAlignment="1">
      <alignment/>
    </xf>
    <xf numFmtId="0" fontId="5" fillId="33" borderId="27" xfId="0" applyFont="1" applyFill="1" applyBorder="1" applyAlignment="1">
      <alignment/>
    </xf>
    <xf numFmtId="0" fontId="6" fillId="33" borderId="26" xfId="0" applyFont="1" applyFill="1" applyBorder="1" applyAlignment="1">
      <alignment horizontal="center"/>
    </xf>
    <xf numFmtId="0" fontId="6" fillId="33" borderId="27" xfId="0" applyFont="1" applyFill="1" applyBorder="1" applyAlignment="1">
      <alignment horizontal="center"/>
    </xf>
    <xf numFmtId="0" fontId="5" fillId="33" borderId="21" xfId="0" applyFont="1" applyFill="1" applyBorder="1" applyAlignment="1">
      <alignment/>
    </xf>
    <xf numFmtId="0" fontId="5" fillId="33" borderId="20" xfId="0" applyFont="1" applyFill="1" applyBorder="1" applyAlignment="1">
      <alignment/>
    </xf>
    <xf numFmtId="3" fontId="18" fillId="33" borderId="20"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8" xfId="0" applyNumberFormat="1" applyFont="1" applyFill="1" applyBorder="1" applyAlignment="1">
      <alignment horizontal="right"/>
    </xf>
    <xf numFmtId="0" fontId="6" fillId="33" borderId="24" xfId="0" applyFont="1" applyFill="1" applyBorder="1" applyAlignment="1">
      <alignment/>
    </xf>
    <xf numFmtId="0" fontId="7" fillId="33" borderId="0" xfId="0" applyFont="1" applyFill="1" applyBorder="1" applyAlignment="1">
      <alignment/>
    </xf>
    <xf numFmtId="0" fontId="6" fillId="33" borderId="22" xfId="0" applyFont="1" applyFill="1" applyBorder="1" applyAlignment="1">
      <alignment horizontal="center"/>
    </xf>
    <xf numFmtId="3" fontId="6" fillId="33" borderId="20" xfId="0" applyNumberFormat="1" applyFont="1" applyFill="1" applyBorder="1" applyAlignment="1">
      <alignment horizontal="right"/>
    </xf>
    <xf numFmtId="3" fontId="5" fillId="33" borderId="0"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20" fillId="33" borderId="13" xfId="0" applyNumberFormat="1" applyFont="1" applyFill="1" applyBorder="1" applyAlignment="1">
      <alignment horizontal="right"/>
    </xf>
    <xf numFmtId="3" fontId="20" fillId="33" borderId="23" xfId="0" applyNumberFormat="1" applyFont="1" applyFill="1" applyBorder="1" applyAlignment="1">
      <alignment horizontal="right"/>
    </xf>
    <xf numFmtId="3" fontId="13" fillId="33" borderId="23" xfId="0" applyNumberFormat="1" applyFont="1" applyFill="1" applyBorder="1" applyAlignment="1">
      <alignment horizontal="right"/>
    </xf>
    <xf numFmtId="3" fontId="13" fillId="33" borderId="13" xfId="0" applyNumberFormat="1" applyFont="1" applyFill="1" applyBorder="1" applyAlignment="1">
      <alignment horizontal="right"/>
    </xf>
    <xf numFmtId="3" fontId="13" fillId="33" borderId="29" xfId="0" applyNumberFormat="1" applyFont="1" applyFill="1" applyBorder="1" applyAlignment="1">
      <alignment horizontal="right"/>
    </xf>
    <xf numFmtId="0" fontId="19" fillId="33" borderId="24" xfId="0" applyFont="1" applyFill="1" applyBorder="1" applyAlignment="1">
      <alignment/>
    </xf>
    <xf numFmtId="0" fontId="13" fillId="33" borderId="0" xfId="0" applyFont="1" applyFill="1" applyBorder="1" applyAlignment="1">
      <alignment/>
    </xf>
    <xf numFmtId="3" fontId="20" fillId="33" borderId="30" xfId="0" applyNumberFormat="1" applyFont="1" applyFill="1" applyBorder="1" applyAlignment="1">
      <alignment horizontal="right"/>
    </xf>
    <xf numFmtId="3" fontId="20"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3" fontId="13" fillId="33" borderId="30" xfId="0" applyNumberFormat="1" applyFont="1" applyFill="1" applyBorder="1" applyAlignment="1">
      <alignment horizontal="right"/>
    </xf>
    <xf numFmtId="3" fontId="19" fillId="33" borderId="25" xfId="0" applyNumberFormat="1" applyFont="1" applyFill="1" applyBorder="1" applyAlignment="1">
      <alignment horizontal="right"/>
    </xf>
    <xf numFmtId="0" fontId="13" fillId="33" borderId="24" xfId="0" applyFont="1" applyFill="1" applyBorder="1" applyAlignment="1">
      <alignment/>
    </xf>
    <xf numFmtId="3" fontId="13" fillId="33" borderId="0" xfId="0" applyNumberFormat="1" applyFont="1" applyFill="1" applyBorder="1" applyAlignment="1">
      <alignment horizontal="right"/>
    </xf>
    <xf numFmtId="3" fontId="13" fillId="33" borderId="25" xfId="0" applyNumberFormat="1" applyFont="1" applyFill="1" applyBorder="1" applyAlignment="1">
      <alignment horizontal="right"/>
    </xf>
    <xf numFmtId="0" fontId="13" fillId="33" borderId="26" xfId="0" applyFont="1" applyFill="1" applyBorder="1" applyAlignment="1">
      <alignment/>
    </xf>
    <xf numFmtId="0" fontId="20" fillId="33" borderId="12" xfId="0" applyFont="1" applyFill="1" applyBorder="1" applyAlignment="1">
      <alignment/>
    </xf>
    <xf numFmtId="3" fontId="20" fillId="33" borderId="31" xfId="0" applyNumberFormat="1" applyFont="1" applyFill="1" applyBorder="1" applyAlignment="1">
      <alignment horizontal="right"/>
    </xf>
    <xf numFmtId="3" fontId="20" fillId="33" borderId="12" xfId="0" applyNumberFormat="1" applyFont="1" applyFill="1" applyBorder="1" applyAlignment="1">
      <alignment horizontal="right"/>
    </xf>
    <xf numFmtId="3" fontId="19" fillId="33" borderId="12" xfId="0" applyNumberFormat="1" applyFont="1" applyFill="1" applyBorder="1" applyAlignment="1">
      <alignment horizontal="right"/>
    </xf>
    <xf numFmtId="3" fontId="13" fillId="33" borderId="31" xfId="0" applyNumberFormat="1" applyFont="1" applyFill="1" applyBorder="1" applyAlignment="1">
      <alignment horizontal="right"/>
    </xf>
    <xf numFmtId="3" fontId="19" fillId="33" borderId="27" xfId="0" applyNumberFormat="1" applyFont="1" applyFill="1" applyBorder="1" applyAlignment="1">
      <alignment horizontal="right"/>
    </xf>
    <xf numFmtId="0" fontId="5" fillId="33" borderId="25" xfId="0" applyFont="1" applyFill="1" applyBorder="1" applyAlignment="1">
      <alignment/>
    </xf>
    <xf numFmtId="0" fontId="6" fillId="33" borderId="21" xfId="0" applyFont="1" applyFill="1" applyBorder="1" applyAlignment="1">
      <alignment/>
    </xf>
    <xf numFmtId="0" fontId="5" fillId="33" borderId="28" xfId="0" applyFont="1" applyFill="1" applyBorder="1" applyAlignment="1">
      <alignment/>
    </xf>
    <xf numFmtId="3" fontId="20" fillId="33" borderId="29" xfId="0" applyNumberFormat="1" applyFont="1" applyFill="1" applyBorder="1" applyAlignment="1">
      <alignment horizontal="right"/>
    </xf>
    <xf numFmtId="3" fontId="19" fillId="33" borderId="30" xfId="0" applyNumberFormat="1" applyFont="1" applyFill="1" applyBorder="1" applyAlignment="1">
      <alignment horizontal="right"/>
    </xf>
    <xf numFmtId="3" fontId="19" fillId="33" borderId="31" xfId="0" applyNumberFormat="1" applyFont="1" applyFill="1" applyBorder="1" applyAlignment="1">
      <alignment horizontal="right"/>
    </xf>
    <xf numFmtId="0" fontId="13" fillId="33" borderId="21" xfId="0" applyFont="1" applyFill="1" applyBorder="1" applyAlignment="1">
      <alignment/>
    </xf>
    <xf numFmtId="0" fontId="20" fillId="33" borderId="20" xfId="0" applyFont="1" applyFill="1" applyBorder="1" applyAlignment="1">
      <alignment/>
    </xf>
    <xf numFmtId="3" fontId="20" fillId="33" borderId="20" xfId="0" applyNumberFormat="1" applyFont="1" applyFill="1" applyBorder="1" applyAlignment="1">
      <alignment horizontal="right"/>
    </xf>
    <xf numFmtId="3" fontId="19" fillId="33" borderId="20" xfId="0" applyNumberFormat="1" applyFont="1" applyFill="1" applyBorder="1" applyAlignment="1">
      <alignment horizontal="right"/>
    </xf>
    <xf numFmtId="3" fontId="13" fillId="33" borderId="20" xfId="0" applyNumberFormat="1" applyFont="1" applyFill="1" applyBorder="1" applyAlignment="1">
      <alignment horizontal="right"/>
    </xf>
    <xf numFmtId="3" fontId="19" fillId="33" borderId="28" xfId="0" applyNumberFormat="1" applyFont="1" applyFill="1" applyBorder="1" applyAlignment="1">
      <alignment horizontal="right"/>
    </xf>
    <xf numFmtId="0" fontId="5" fillId="33" borderId="22" xfId="0" applyFont="1" applyFill="1" applyBorder="1" applyAlignment="1">
      <alignment/>
    </xf>
    <xf numFmtId="3" fontId="5" fillId="33" borderId="29" xfId="0" applyNumberFormat="1" applyFont="1" applyFill="1" applyBorder="1" applyAlignment="1">
      <alignment horizontal="right"/>
    </xf>
    <xf numFmtId="0" fontId="5" fillId="33" borderId="27" xfId="0" applyFont="1" applyFill="1" applyBorder="1" applyAlignment="1">
      <alignment/>
    </xf>
    <xf numFmtId="0" fontId="19" fillId="33" borderId="26" xfId="0" applyFont="1" applyFill="1" applyBorder="1" applyAlignment="1">
      <alignment/>
    </xf>
    <xf numFmtId="0" fontId="13" fillId="33" borderId="12" xfId="0" applyFont="1" applyFill="1" applyBorder="1" applyAlignment="1">
      <alignment/>
    </xf>
    <xf numFmtId="0" fontId="19" fillId="33" borderId="21" xfId="0" applyFont="1" applyFill="1" applyBorder="1" applyAlignment="1">
      <alignment/>
    </xf>
    <xf numFmtId="0" fontId="13" fillId="33" borderId="20" xfId="0" applyFont="1" applyFill="1" applyBorder="1" applyAlignment="1">
      <alignment/>
    </xf>
    <xf numFmtId="3" fontId="5" fillId="33" borderId="24" xfId="0" applyNumberFormat="1" applyFont="1" applyFill="1" applyBorder="1" applyAlignment="1" quotePrefix="1">
      <alignment horizontal="right"/>
    </xf>
    <xf numFmtId="3" fontId="5" fillId="33" borderId="0" xfId="0" applyNumberFormat="1" applyFont="1" applyFill="1" applyBorder="1" applyAlignment="1" quotePrefix="1">
      <alignment horizontal="right"/>
    </xf>
    <xf numFmtId="0" fontId="6" fillId="33" borderId="20" xfId="0" applyFont="1" applyFill="1" applyBorder="1" applyAlignment="1">
      <alignment/>
    </xf>
    <xf numFmtId="0" fontId="6" fillId="33" borderId="28" xfId="0" applyFont="1" applyFill="1" applyBorder="1" applyAlignment="1">
      <alignment/>
    </xf>
    <xf numFmtId="0" fontId="6" fillId="33" borderId="0" xfId="0" applyFont="1" applyFill="1" applyBorder="1" applyAlignment="1">
      <alignment/>
    </xf>
    <xf numFmtId="3" fontId="6" fillId="33" borderId="0" xfId="0" applyNumberFormat="1" applyFont="1" applyFill="1" applyBorder="1" applyAlignment="1">
      <alignment horizontal="right"/>
    </xf>
    <xf numFmtId="0" fontId="6" fillId="33" borderId="12" xfId="0" applyFont="1" applyFill="1" applyBorder="1" applyAlignment="1">
      <alignment/>
    </xf>
    <xf numFmtId="3" fontId="6" fillId="33" borderId="12" xfId="0" applyNumberFormat="1" applyFont="1" applyFill="1" applyBorder="1" applyAlignment="1">
      <alignment horizontal="right"/>
    </xf>
    <xf numFmtId="0" fontId="5" fillId="33" borderId="29" xfId="0" applyFont="1" applyFill="1" applyBorder="1" applyAlignment="1">
      <alignment/>
    </xf>
    <xf numFmtId="3" fontId="5" fillId="33" borderId="23" xfId="0" applyNumberFormat="1" applyFont="1" applyFill="1" applyBorder="1" applyAlignment="1">
      <alignment horizontal="right"/>
    </xf>
    <xf numFmtId="0" fontId="6" fillId="33" borderId="23" xfId="0" applyFont="1" applyFill="1" applyBorder="1" applyAlignment="1">
      <alignment/>
    </xf>
    <xf numFmtId="3" fontId="5" fillId="33" borderId="21" xfId="0" applyNumberFormat="1" applyFont="1" applyFill="1" applyBorder="1" applyAlignment="1">
      <alignment horizontal="center"/>
    </xf>
    <xf numFmtId="3" fontId="5" fillId="33" borderId="20" xfId="0" applyNumberFormat="1" applyFont="1" applyFill="1" applyBorder="1" applyAlignment="1">
      <alignment horizontal="center"/>
    </xf>
    <xf numFmtId="3" fontId="5" fillId="33" borderId="28" xfId="0" applyNumberFormat="1" applyFont="1" applyFill="1" applyBorder="1" applyAlignment="1">
      <alignment horizontal="center"/>
    </xf>
    <xf numFmtId="0" fontId="6" fillId="33" borderId="25" xfId="0" applyFont="1" applyFill="1" applyBorder="1" applyAlignment="1">
      <alignment/>
    </xf>
    <xf numFmtId="3" fontId="5" fillId="33" borderId="12" xfId="0" applyNumberFormat="1" applyFont="1" applyFill="1" applyBorder="1" applyAlignment="1">
      <alignment horizontal="right"/>
    </xf>
    <xf numFmtId="0" fontId="5" fillId="0" borderId="12" xfId="0" applyFont="1" applyFill="1" applyBorder="1" applyAlignment="1">
      <alignment/>
    </xf>
    <xf numFmtId="3" fontId="5" fillId="0" borderId="12" xfId="0" applyNumberFormat="1" applyFont="1" applyFill="1" applyBorder="1" applyAlignment="1">
      <alignment horizontal="right"/>
    </xf>
    <xf numFmtId="0" fontId="7" fillId="33" borderId="24" xfId="0" applyFont="1" applyFill="1" applyBorder="1" applyAlignment="1">
      <alignment/>
    </xf>
    <xf numFmtId="0" fontId="21" fillId="33" borderId="0" xfId="0" applyFont="1" applyFill="1" applyBorder="1" applyAlignment="1">
      <alignment/>
    </xf>
    <xf numFmtId="3" fontId="21" fillId="33" borderId="0" xfId="0" applyNumberFormat="1" applyFont="1" applyFill="1" applyBorder="1" applyAlignment="1">
      <alignment horizontal="right"/>
    </xf>
    <xf numFmtId="0" fontId="15" fillId="33" borderId="0" xfId="0" applyFont="1" applyFill="1" applyAlignment="1">
      <alignment/>
    </xf>
    <xf numFmtId="3" fontId="6" fillId="33" borderId="24" xfId="0" applyNumberFormat="1" applyFont="1" applyFill="1" applyBorder="1" applyAlignment="1">
      <alignment horizontal="center"/>
    </xf>
    <xf numFmtId="3" fontId="6" fillId="33" borderId="0" xfId="0" applyNumberFormat="1" applyFont="1" applyFill="1" applyBorder="1" applyAlignment="1">
      <alignment horizontal="center"/>
    </xf>
    <xf numFmtId="0" fontId="6" fillId="0" borderId="0" xfId="55" applyFont="1" applyFill="1" applyBorder="1" applyAlignment="1">
      <alignment/>
      <protection/>
    </xf>
    <xf numFmtId="0" fontId="6" fillId="0" borderId="0" xfId="0" applyFont="1" applyAlignment="1">
      <alignment horizontal="right"/>
    </xf>
    <xf numFmtId="0" fontId="5" fillId="33" borderId="0" xfId="0" applyFont="1" applyFill="1" applyBorder="1" applyAlignment="1">
      <alignment horizontal="left"/>
    </xf>
    <xf numFmtId="0" fontId="11" fillId="33" borderId="24" xfId="0" applyFont="1" applyFill="1" applyBorder="1" applyAlignment="1">
      <alignment/>
    </xf>
    <xf numFmtId="0" fontId="11" fillId="33" borderId="0" xfId="0" applyFont="1" applyFill="1" applyBorder="1" applyAlignment="1">
      <alignment/>
    </xf>
    <xf numFmtId="0" fontId="6" fillId="0" borderId="0" xfId="0" applyFont="1" applyAlignment="1">
      <alignment/>
    </xf>
    <xf numFmtId="0" fontId="19" fillId="33" borderId="0" xfId="0" applyFont="1" applyFill="1" applyBorder="1" applyAlignment="1">
      <alignment/>
    </xf>
    <xf numFmtId="41" fontId="13" fillId="33" borderId="0" xfId="0" applyNumberFormat="1" applyFont="1" applyFill="1" applyBorder="1" applyAlignment="1">
      <alignment horizontal="right"/>
    </xf>
    <xf numFmtId="41" fontId="13" fillId="33" borderId="30" xfId="0" applyNumberFormat="1" applyFont="1" applyFill="1" applyBorder="1" applyAlignment="1">
      <alignment horizontal="right"/>
    </xf>
    <xf numFmtId="41" fontId="19" fillId="33" borderId="25" xfId="0" applyNumberFormat="1" applyFont="1" applyFill="1" applyBorder="1" applyAlignment="1">
      <alignment horizontal="right"/>
    </xf>
    <xf numFmtId="0" fontId="25" fillId="33" borderId="12" xfId="0" applyFont="1" applyFill="1" applyBorder="1" applyAlignment="1">
      <alignment/>
    </xf>
    <xf numFmtId="0" fontId="12" fillId="33" borderId="21" xfId="0" applyFont="1" applyFill="1" applyBorder="1" applyAlignment="1">
      <alignment/>
    </xf>
    <xf numFmtId="0" fontId="11" fillId="33" borderId="20" xfId="0" applyFont="1" applyFill="1" applyBorder="1" applyAlignment="1">
      <alignment/>
    </xf>
    <xf numFmtId="0" fontId="11" fillId="33" borderId="28" xfId="0" applyFont="1" applyFill="1" applyBorder="1" applyAlignment="1">
      <alignment/>
    </xf>
    <xf numFmtId="3" fontId="13" fillId="0" borderId="0" xfId="0" applyNumberFormat="1" applyFont="1" applyAlignment="1">
      <alignment/>
    </xf>
    <xf numFmtId="0" fontId="6" fillId="0" borderId="0" xfId="0" applyFont="1" applyAlignment="1">
      <alignment horizontal="center"/>
    </xf>
    <xf numFmtId="0" fontId="6" fillId="0" borderId="0" xfId="0" applyFont="1" applyAlignment="1">
      <alignment wrapText="1"/>
    </xf>
    <xf numFmtId="2" fontId="6" fillId="0" borderId="0" xfId="0" applyNumberFormat="1" applyFont="1" applyAlignment="1">
      <alignment horizontal="left" vertical="top"/>
    </xf>
    <xf numFmtId="0" fontId="5" fillId="0" borderId="0" xfId="0" applyFont="1" applyBorder="1" applyAlignment="1">
      <alignment horizontal="left"/>
    </xf>
    <xf numFmtId="0" fontId="6" fillId="33" borderId="0" xfId="0" applyFont="1" applyFill="1" applyAlignment="1">
      <alignment/>
    </xf>
    <xf numFmtId="0" fontId="5" fillId="33" borderId="0" xfId="0" applyFont="1" applyFill="1" applyAlignment="1">
      <alignment/>
    </xf>
    <xf numFmtId="3" fontId="5" fillId="33" borderId="21" xfId="0" applyNumberFormat="1" applyFont="1" applyFill="1" applyBorder="1" applyAlignment="1" quotePrefix="1">
      <alignment horizontal="right"/>
    </xf>
    <xf numFmtId="0" fontId="6" fillId="0" borderId="14" xfId="0" applyFont="1" applyBorder="1" applyAlignment="1">
      <alignment horizontal="left"/>
    </xf>
    <xf numFmtId="0" fontId="21" fillId="33" borderId="0" xfId="0" applyFont="1" applyFill="1" applyBorder="1" applyAlignment="1">
      <alignment horizontal="center"/>
    </xf>
    <xf numFmtId="0" fontId="9" fillId="0" borderId="0" xfId="0" applyFont="1" applyBorder="1" applyAlignment="1">
      <alignment horizontal="left"/>
    </xf>
    <xf numFmtId="0" fontId="19"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0" fontId="19" fillId="0" borderId="13" xfId="0" applyNumberFormat="1" applyFont="1" applyBorder="1" applyAlignment="1">
      <alignment horizontal="center" vertical="top"/>
    </xf>
    <xf numFmtId="49" fontId="19" fillId="0" borderId="13" xfId="0" applyNumberFormat="1" applyFont="1" applyBorder="1" applyAlignment="1">
      <alignment vertical="top" wrapText="1"/>
    </xf>
    <xf numFmtId="49" fontId="13" fillId="0" borderId="13" xfId="0" applyNumberFormat="1" applyFont="1" applyBorder="1" applyAlignment="1">
      <alignment vertical="top"/>
    </xf>
    <xf numFmtId="3" fontId="13" fillId="0" borderId="30" xfId="0" applyNumberFormat="1" applyFont="1" applyBorder="1" applyAlignment="1">
      <alignment horizontal="center" vertical="top"/>
    </xf>
    <xf numFmtId="3" fontId="13" fillId="0" borderId="30" xfId="0" applyNumberFormat="1" applyFont="1" applyBorder="1" applyAlignment="1">
      <alignment vertical="top" wrapText="1"/>
    </xf>
    <xf numFmtId="3" fontId="13" fillId="0" borderId="30" xfId="42" applyNumberFormat="1" applyFont="1" applyBorder="1" applyAlignment="1">
      <alignment horizontal="right" vertical="top"/>
    </xf>
    <xf numFmtId="3" fontId="26" fillId="0" borderId="30" xfId="0" applyNumberFormat="1" applyFont="1" applyBorder="1" applyAlignment="1">
      <alignment horizontal="center" vertical="top"/>
    </xf>
    <xf numFmtId="37" fontId="13" fillId="0" borderId="30" xfId="42" applyNumberFormat="1" applyFont="1" applyBorder="1" applyAlignment="1">
      <alignment horizontal="right" vertical="top"/>
    </xf>
    <xf numFmtId="3" fontId="19" fillId="0" borderId="30" xfId="0" applyNumberFormat="1" applyFont="1" applyBorder="1" applyAlignment="1">
      <alignment horizontal="center" vertical="top"/>
    </xf>
    <xf numFmtId="3" fontId="19" fillId="0" borderId="30" xfId="0" applyNumberFormat="1" applyFont="1" applyBorder="1" applyAlignment="1">
      <alignment vertical="top" wrapText="1"/>
    </xf>
    <xf numFmtId="37" fontId="19" fillId="0" borderId="30" xfId="42" applyNumberFormat="1" applyFont="1" applyBorder="1" applyAlignment="1">
      <alignment vertical="top"/>
    </xf>
    <xf numFmtId="3" fontId="13" fillId="0" borderId="30" xfId="0" applyNumberFormat="1" applyFont="1" applyBorder="1" applyAlignment="1">
      <alignment horizontal="right" vertical="top"/>
    </xf>
    <xf numFmtId="37" fontId="13" fillId="0" borderId="30" xfId="0" applyNumberFormat="1" applyFont="1" applyBorder="1" applyAlignment="1">
      <alignment horizontal="right" vertical="top"/>
    </xf>
    <xf numFmtId="3" fontId="19" fillId="0" borderId="30" xfId="0" applyNumberFormat="1" applyFont="1" applyBorder="1" applyAlignment="1">
      <alignment horizontal="right" vertical="top"/>
    </xf>
    <xf numFmtId="37" fontId="19" fillId="0" borderId="30" xfId="42" applyNumberFormat="1" applyFont="1" applyBorder="1" applyAlignment="1">
      <alignment horizontal="right" vertical="top"/>
    </xf>
    <xf numFmtId="3" fontId="19" fillId="0" borderId="31" xfId="0" applyNumberFormat="1" applyFont="1" applyBorder="1" applyAlignment="1">
      <alignment horizontal="center" vertical="top"/>
    </xf>
    <xf numFmtId="3" fontId="19" fillId="0" borderId="31" xfId="0" applyNumberFormat="1" applyFont="1" applyBorder="1" applyAlignment="1">
      <alignment vertical="top" wrapText="1"/>
    </xf>
    <xf numFmtId="181" fontId="19" fillId="0" borderId="31" xfId="42" applyNumberFormat="1" applyFont="1" applyBorder="1" applyAlignment="1">
      <alignment vertical="top"/>
    </xf>
    <xf numFmtId="3" fontId="19" fillId="0" borderId="0" xfId="0" applyNumberFormat="1" applyFont="1" applyBorder="1" applyAlignment="1">
      <alignment horizontal="center" vertical="top"/>
    </xf>
    <xf numFmtId="3" fontId="19" fillId="0" borderId="0" xfId="0" applyNumberFormat="1" applyFont="1" applyBorder="1" applyAlignment="1">
      <alignment vertical="top" wrapText="1"/>
    </xf>
    <xf numFmtId="3" fontId="13" fillId="0" borderId="0" xfId="0" applyNumberFormat="1" applyFont="1" applyBorder="1" applyAlignment="1">
      <alignment horizontal="center" vertical="top"/>
    </xf>
    <xf numFmtId="0" fontId="6" fillId="0" borderId="0" xfId="0" applyFont="1" applyBorder="1" applyAlignment="1">
      <alignment horizontal="left"/>
    </xf>
    <xf numFmtId="0" fontId="29" fillId="0" borderId="0" xfId="0" applyFont="1" applyAlignment="1">
      <alignment/>
    </xf>
    <xf numFmtId="3" fontId="5" fillId="0" borderId="0" xfId="0" applyNumberFormat="1" applyFont="1" applyAlignment="1">
      <alignment wrapText="1"/>
    </xf>
    <xf numFmtId="3" fontId="6" fillId="0" borderId="0" xfId="55" applyNumberFormat="1" applyFont="1" applyFill="1" applyBorder="1" applyAlignment="1">
      <alignment/>
      <protection/>
    </xf>
    <xf numFmtId="3" fontId="19" fillId="0" borderId="30" xfId="42" applyNumberFormat="1" applyFont="1" applyBorder="1" applyAlignment="1">
      <alignment vertical="top"/>
    </xf>
    <xf numFmtId="3" fontId="11" fillId="0" borderId="16" xfId="0" applyNumberFormat="1" applyFont="1" applyBorder="1" applyAlignment="1">
      <alignment horizontal="center"/>
    </xf>
    <xf numFmtId="37" fontId="5" fillId="0" borderId="16" xfId="57" applyNumberFormat="1" applyFont="1" applyBorder="1">
      <alignment/>
      <protection/>
    </xf>
    <xf numFmtId="3" fontId="72" fillId="0" borderId="16" xfId="0" applyNumberFormat="1" applyFont="1" applyBorder="1" applyAlignment="1">
      <alignment/>
    </xf>
    <xf numFmtId="3" fontId="73" fillId="0" borderId="16" xfId="0" applyNumberFormat="1" applyFont="1" applyBorder="1" applyAlignment="1">
      <alignment/>
    </xf>
    <xf numFmtId="0" fontId="5" fillId="0" borderId="18" xfId="0" applyFont="1" applyBorder="1" applyAlignment="1" quotePrefix="1">
      <alignment/>
    </xf>
    <xf numFmtId="0" fontId="15" fillId="33" borderId="0" xfId="0" applyFont="1" applyFill="1" applyAlignment="1">
      <alignment horizontal="left"/>
    </xf>
    <xf numFmtId="37" fontId="5" fillId="0" borderId="18" xfId="0" applyNumberFormat="1" applyFont="1" applyBorder="1" applyAlignment="1" quotePrefix="1">
      <alignment horizontal="right"/>
    </xf>
    <xf numFmtId="3" fontId="5" fillId="0" borderId="0" xfId="0" applyNumberFormat="1" applyFont="1" applyBorder="1" applyAlignment="1">
      <alignment horizontal="right"/>
    </xf>
    <xf numFmtId="3" fontId="5" fillId="0" borderId="30" xfId="0" applyNumberFormat="1" applyFont="1" applyBorder="1" applyAlignment="1">
      <alignment horizontal="right"/>
    </xf>
    <xf numFmtId="3" fontId="5" fillId="0" borderId="32" xfId="0" applyNumberFormat="1" applyFont="1" applyBorder="1" applyAlignment="1">
      <alignment/>
    </xf>
    <xf numFmtId="0" fontId="5" fillId="33" borderId="24" xfId="0" applyFont="1" applyFill="1" applyBorder="1" applyAlignment="1" quotePrefix="1">
      <alignment/>
    </xf>
    <xf numFmtId="37" fontId="72" fillId="34" borderId="16" xfId="0" applyNumberFormat="1" applyFont="1" applyFill="1" applyBorder="1" applyAlignment="1">
      <alignment/>
    </xf>
    <xf numFmtId="3" fontId="5" fillId="33" borderId="24" xfId="0" applyNumberFormat="1" applyFont="1" applyFill="1" applyBorder="1" applyAlignment="1">
      <alignment horizontal="center"/>
    </xf>
    <xf numFmtId="3" fontId="5" fillId="33" borderId="29" xfId="0" applyNumberFormat="1" applyFont="1" applyFill="1" applyBorder="1" applyAlignment="1">
      <alignment horizontal="center"/>
    </xf>
    <xf numFmtId="0" fontId="6" fillId="33" borderId="28" xfId="0" applyFont="1" applyFill="1" applyBorder="1" applyAlignment="1">
      <alignment horizontal="center"/>
    </xf>
    <xf numFmtId="3" fontId="5" fillId="33" borderId="27" xfId="0" applyNumberFormat="1" applyFont="1" applyFill="1" applyBorder="1" applyAlignment="1">
      <alignment horizontal="center"/>
    </xf>
    <xf numFmtId="0" fontId="5" fillId="33" borderId="24" xfId="0" applyFont="1" applyFill="1" applyBorder="1" applyAlignment="1">
      <alignment horizontal="left"/>
    </xf>
    <xf numFmtId="0" fontId="5" fillId="33" borderId="25" xfId="0" applyFont="1" applyFill="1" applyBorder="1" applyAlignment="1">
      <alignment horizontal="left"/>
    </xf>
    <xf numFmtId="0" fontId="14" fillId="33" borderId="0" xfId="0" applyFont="1" applyFill="1" applyAlignment="1">
      <alignment horizontal="left"/>
    </xf>
    <xf numFmtId="0" fontId="6" fillId="33" borderId="29" xfId="0" applyFont="1" applyFill="1" applyBorder="1" applyAlignment="1">
      <alignment/>
    </xf>
    <xf numFmtId="0" fontId="6" fillId="33" borderId="27" xfId="0" applyFont="1" applyFill="1" applyBorder="1" applyAlignment="1">
      <alignment/>
    </xf>
    <xf numFmtId="0" fontId="5" fillId="33" borderId="0" xfId="0" applyFont="1" applyFill="1" applyAlignment="1">
      <alignment horizontal="center"/>
    </xf>
    <xf numFmtId="0" fontId="5" fillId="33" borderId="14" xfId="0" applyFont="1" applyFill="1" applyBorder="1" applyAlignment="1">
      <alignment horizontal="center"/>
    </xf>
    <xf numFmtId="0" fontId="6" fillId="33" borderId="31" xfId="0" applyFont="1" applyFill="1" applyBorder="1" applyAlignment="1">
      <alignment horizontal="center"/>
    </xf>
    <xf numFmtId="0" fontId="5" fillId="33" borderId="14" xfId="0" applyFont="1" applyFill="1" applyBorder="1" applyAlignment="1">
      <alignment horizontal="center" vertical="center" wrapText="1"/>
    </xf>
    <xf numFmtId="3" fontId="5" fillId="33" borderId="30" xfId="0" applyNumberFormat="1" applyFont="1" applyFill="1" applyBorder="1" applyAlignment="1">
      <alignment/>
    </xf>
    <xf numFmtId="3" fontId="5" fillId="33" borderId="31" xfId="0" applyNumberFormat="1" applyFont="1" applyFill="1" applyBorder="1" applyAlignment="1">
      <alignment/>
    </xf>
    <xf numFmtId="3" fontId="5" fillId="33" borderId="23"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33" borderId="12" xfId="0" applyNumberFormat="1" applyFont="1" applyFill="1" applyBorder="1" applyAlignment="1">
      <alignment horizontal="center"/>
    </xf>
    <xf numFmtId="3" fontId="5" fillId="33" borderId="23" xfId="0" applyNumberFormat="1" applyFont="1" applyFill="1" applyBorder="1" applyAlignment="1">
      <alignment/>
    </xf>
    <xf numFmtId="3" fontId="5" fillId="33" borderId="29" xfId="0" applyNumberFormat="1" applyFont="1" applyFill="1" applyBorder="1" applyAlignment="1">
      <alignment/>
    </xf>
    <xf numFmtId="3" fontId="5" fillId="33" borderId="0" xfId="0" applyNumberFormat="1" applyFont="1" applyFill="1" applyBorder="1" applyAlignment="1">
      <alignment/>
    </xf>
    <xf numFmtId="3" fontId="5" fillId="33" borderId="25" xfId="0" applyNumberFormat="1" applyFont="1" applyFill="1" applyBorder="1" applyAlignment="1">
      <alignment/>
    </xf>
    <xf numFmtId="3" fontId="5" fillId="33" borderId="12" xfId="0" applyNumberFormat="1" applyFont="1" applyFill="1" applyBorder="1" applyAlignment="1">
      <alignment/>
    </xf>
    <xf numFmtId="3" fontId="5" fillId="33" borderId="27" xfId="0" applyNumberFormat="1" applyFont="1" applyFill="1" applyBorder="1" applyAlignment="1">
      <alignment/>
    </xf>
    <xf numFmtId="0" fontId="25" fillId="33" borderId="0" xfId="0" applyFont="1" applyFill="1" applyAlignment="1">
      <alignment/>
    </xf>
    <xf numFmtId="0" fontId="20" fillId="33" borderId="0" xfId="0" applyFont="1" applyFill="1" applyAlignment="1">
      <alignment/>
    </xf>
    <xf numFmtId="0" fontId="6" fillId="33" borderId="23" xfId="0" applyFont="1" applyFill="1" applyBorder="1" applyAlignment="1">
      <alignment/>
    </xf>
    <xf numFmtId="0" fontId="6" fillId="33" borderId="29" xfId="0" applyFont="1" applyFill="1" applyBorder="1" applyAlignment="1">
      <alignment/>
    </xf>
    <xf numFmtId="0" fontId="5" fillId="33" borderId="26" xfId="0" applyFont="1" applyFill="1" applyBorder="1" applyAlignment="1">
      <alignment horizontal="left"/>
    </xf>
    <xf numFmtId="0" fontId="5" fillId="33" borderId="12" xfId="0" applyFont="1" applyFill="1" applyBorder="1" applyAlignment="1">
      <alignment horizontal="left"/>
    </xf>
    <xf numFmtId="0" fontId="5" fillId="33" borderId="27" xfId="0" applyFont="1" applyFill="1" applyBorder="1" applyAlignment="1">
      <alignment horizontal="left"/>
    </xf>
    <xf numFmtId="4" fontId="5" fillId="33" borderId="25" xfId="0" applyNumberFormat="1" applyFont="1" applyFill="1" applyBorder="1" applyAlignment="1">
      <alignment horizontal="right"/>
    </xf>
    <xf numFmtId="4" fontId="5" fillId="33" borderId="0" xfId="0" applyNumberFormat="1" applyFont="1" applyFill="1" applyBorder="1" applyAlignment="1">
      <alignment horizontal="right"/>
    </xf>
    <xf numFmtId="2" fontId="6" fillId="33" borderId="13" xfId="0" applyNumberFormat="1" applyFont="1" applyFill="1" applyBorder="1" applyAlignment="1">
      <alignment horizontal="center" vertical="top" wrapText="1"/>
    </xf>
    <xf numFmtId="0" fontId="6" fillId="33" borderId="24" xfId="0" applyFont="1" applyFill="1" applyBorder="1" applyAlignment="1">
      <alignment horizontal="left"/>
    </xf>
    <xf numFmtId="3" fontId="72" fillId="0" borderId="16" xfId="0" applyNumberFormat="1" applyFont="1" applyBorder="1" applyAlignment="1">
      <alignment horizontal="right"/>
    </xf>
    <xf numFmtId="0" fontId="5" fillId="33" borderId="24" xfId="0" applyFont="1" applyFill="1" applyBorder="1" applyAlignment="1">
      <alignment horizontal="center"/>
    </xf>
    <xf numFmtId="0" fontId="5" fillId="33" borderId="25" xfId="0" applyFont="1" applyFill="1" applyBorder="1" applyAlignment="1">
      <alignment horizontal="center"/>
    </xf>
    <xf numFmtId="0" fontId="15" fillId="33" borderId="0" xfId="0" applyFont="1" applyFill="1" applyAlignment="1">
      <alignment horizontal="left" wrapText="1"/>
    </xf>
    <xf numFmtId="0" fontId="15" fillId="33" borderId="0" xfId="0" applyFont="1" applyFill="1" applyAlignment="1" quotePrefix="1">
      <alignment horizontal="left"/>
    </xf>
    <xf numFmtId="0" fontId="74" fillId="33" borderId="0" xfId="0" applyFont="1" applyFill="1" applyAlignment="1">
      <alignment/>
    </xf>
    <xf numFmtId="0" fontId="75" fillId="33" borderId="0" xfId="0" applyFont="1" applyFill="1" applyAlignment="1">
      <alignment horizontal="left"/>
    </xf>
    <xf numFmtId="0" fontId="15" fillId="33" borderId="0" xfId="0" applyFont="1" applyFill="1" applyAlignment="1" quotePrefix="1">
      <alignment/>
    </xf>
    <xf numFmtId="0" fontId="6" fillId="33" borderId="22" xfId="0" applyFont="1" applyFill="1" applyBorder="1" applyAlignment="1">
      <alignment horizontal="left"/>
    </xf>
    <xf numFmtId="0" fontId="6" fillId="33" borderId="23" xfId="0" applyFont="1" applyFill="1" applyBorder="1" applyAlignment="1">
      <alignment horizontal="left"/>
    </xf>
    <xf numFmtId="0" fontId="6" fillId="33" borderId="29" xfId="0" applyFont="1" applyFill="1" applyBorder="1" applyAlignment="1">
      <alignment horizontal="left"/>
    </xf>
    <xf numFmtId="181" fontId="6" fillId="33" borderId="26" xfId="0" applyNumberFormat="1" applyFont="1" applyFill="1" applyBorder="1" applyAlignment="1">
      <alignment horizontal="right"/>
    </xf>
    <xf numFmtId="181" fontId="6" fillId="33" borderId="27" xfId="0" applyNumberFormat="1" applyFont="1" applyFill="1" applyBorder="1" applyAlignment="1">
      <alignment horizontal="right"/>
    </xf>
    <xf numFmtId="0" fontId="19" fillId="33" borderId="22" xfId="0" applyFont="1" applyFill="1" applyBorder="1" applyAlignment="1">
      <alignment/>
    </xf>
    <xf numFmtId="0" fontId="19" fillId="33" borderId="23" xfId="0" applyFont="1" applyFill="1" applyBorder="1" applyAlignment="1">
      <alignment/>
    </xf>
    <xf numFmtId="0" fontId="19" fillId="33" borderId="12" xfId="0" applyFont="1" applyFill="1" applyBorder="1" applyAlignment="1">
      <alignment/>
    </xf>
    <xf numFmtId="0" fontId="19" fillId="33" borderId="13" xfId="0" applyFont="1" applyFill="1" applyBorder="1" applyAlignment="1">
      <alignment horizontal="center"/>
    </xf>
    <xf numFmtId="2" fontId="19" fillId="33" borderId="13" xfId="0" applyNumberFormat="1" applyFont="1" applyFill="1" applyBorder="1" applyAlignment="1">
      <alignment horizontal="center" vertical="top" wrapText="1"/>
    </xf>
    <xf numFmtId="0" fontId="13" fillId="33" borderId="14" xfId="0" applyFont="1" applyFill="1" applyBorder="1" applyAlignment="1">
      <alignment horizontal="center"/>
    </xf>
    <xf numFmtId="0" fontId="13" fillId="33" borderId="21" xfId="0" applyFont="1" applyFill="1" applyBorder="1" applyAlignment="1">
      <alignment horizontal="center"/>
    </xf>
    <xf numFmtId="0" fontId="13" fillId="33" borderId="28" xfId="0" applyFont="1" applyFill="1" applyBorder="1" applyAlignment="1">
      <alignment horizontal="center"/>
    </xf>
    <xf numFmtId="0" fontId="19" fillId="33" borderId="30" xfId="0" applyFont="1" applyFill="1" applyBorder="1" applyAlignment="1">
      <alignment/>
    </xf>
    <xf numFmtId="3" fontId="13" fillId="33" borderId="30" xfId="0" applyNumberFormat="1" applyFont="1" applyFill="1" applyBorder="1" applyAlignment="1">
      <alignment/>
    </xf>
    <xf numFmtId="0" fontId="13" fillId="33" borderId="30" xfId="0" applyFont="1" applyFill="1" applyBorder="1" applyAlignment="1">
      <alignment/>
    </xf>
    <xf numFmtId="3" fontId="13" fillId="33" borderId="24" xfId="0" applyNumberFormat="1" applyFont="1" applyFill="1" applyBorder="1" applyAlignment="1">
      <alignment/>
    </xf>
    <xf numFmtId="3" fontId="13" fillId="33" borderId="25" xfId="0" applyNumberFormat="1" applyFont="1" applyFill="1" applyBorder="1" applyAlignment="1">
      <alignment/>
    </xf>
    <xf numFmtId="0" fontId="26" fillId="33" borderId="30" xfId="0" applyFont="1" applyFill="1" applyBorder="1" applyAlignment="1">
      <alignment/>
    </xf>
    <xf numFmtId="0" fontId="19" fillId="33" borderId="31" xfId="0" applyFont="1" applyFill="1" applyBorder="1" applyAlignment="1">
      <alignment/>
    </xf>
    <xf numFmtId="0" fontId="19" fillId="33" borderId="28" xfId="0" applyFont="1" applyFill="1" applyBorder="1" applyAlignment="1">
      <alignment/>
    </xf>
    <xf numFmtId="0" fontId="19" fillId="33" borderId="21" xfId="0" applyFont="1" applyFill="1" applyBorder="1" applyAlignment="1">
      <alignment horizontal="center"/>
    </xf>
    <xf numFmtId="0" fontId="19" fillId="33" borderId="28" xfId="0" applyFont="1" applyFill="1" applyBorder="1" applyAlignment="1">
      <alignment horizontal="center"/>
    </xf>
    <xf numFmtId="0" fontId="19" fillId="33" borderId="31" xfId="0" applyFont="1" applyFill="1" applyBorder="1" applyAlignment="1">
      <alignment horizontal="center"/>
    </xf>
    <xf numFmtId="0" fontId="13" fillId="33" borderId="2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4" xfId="0" applyFont="1" applyFill="1" applyBorder="1" applyAlignment="1">
      <alignment horizontal="center" vertical="center" wrapText="1"/>
    </xf>
    <xf numFmtId="3" fontId="13" fillId="33" borderId="22" xfId="0" applyNumberFormat="1" applyFont="1" applyFill="1" applyBorder="1" applyAlignment="1">
      <alignment horizontal="center"/>
    </xf>
    <xf numFmtId="3" fontId="13" fillId="33" borderId="29" xfId="0" applyNumberFormat="1" applyFont="1" applyFill="1" applyBorder="1" applyAlignment="1">
      <alignment horizontal="center"/>
    </xf>
    <xf numFmtId="3" fontId="13" fillId="33" borderId="24" xfId="0" applyNumberFormat="1" applyFont="1" applyFill="1" applyBorder="1" applyAlignment="1">
      <alignment horizontal="center"/>
    </xf>
    <xf numFmtId="3" fontId="13" fillId="33" borderId="25" xfId="0" applyNumberFormat="1" applyFont="1" applyFill="1" applyBorder="1" applyAlignment="1">
      <alignment horizontal="center"/>
    </xf>
    <xf numFmtId="0" fontId="19" fillId="33" borderId="26" xfId="0" applyFont="1" applyFill="1" applyBorder="1" applyAlignment="1">
      <alignment horizontal="center"/>
    </xf>
    <xf numFmtId="3" fontId="13" fillId="33" borderId="31" xfId="0" applyNumberFormat="1" applyFont="1" applyFill="1" applyBorder="1" applyAlignment="1">
      <alignment/>
    </xf>
    <xf numFmtId="0" fontId="13" fillId="33" borderId="21" xfId="0" applyFont="1" applyFill="1" applyBorder="1" applyAlignment="1">
      <alignment horizontal="left"/>
    </xf>
    <xf numFmtId="0" fontId="13" fillId="33" borderId="0" xfId="0" applyFont="1" applyFill="1" applyBorder="1" applyAlignment="1">
      <alignment horizontal="left"/>
    </xf>
    <xf numFmtId="0" fontId="19" fillId="33" borderId="20" xfId="0" applyFont="1" applyFill="1" applyBorder="1" applyAlignment="1">
      <alignment/>
    </xf>
    <xf numFmtId="0" fontId="19" fillId="33" borderId="20" xfId="0" applyFont="1" applyFill="1" applyBorder="1" applyAlignment="1">
      <alignment horizontal="center"/>
    </xf>
    <xf numFmtId="3" fontId="13" fillId="33" borderId="23" xfId="0" applyNumberFormat="1" applyFont="1" applyFill="1" applyBorder="1" applyAlignment="1">
      <alignment horizontal="center"/>
    </xf>
    <xf numFmtId="3" fontId="13" fillId="33" borderId="0" xfId="0" applyNumberFormat="1" applyFont="1" applyFill="1" applyBorder="1" applyAlignment="1">
      <alignment horizontal="center"/>
    </xf>
    <xf numFmtId="3" fontId="13" fillId="33" borderId="26" xfId="0" applyNumberFormat="1" applyFont="1" applyFill="1" applyBorder="1" applyAlignment="1">
      <alignment horizontal="center"/>
    </xf>
    <xf numFmtId="3" fontId="13" fillId="33" borderId="12" xfId="0" applyNumberFormat="1" applyFont="1" applyFill="1" applyBorder="1" applyAlignment="1">
      <alignment horizontal="center"/>
    </xf>
    <xf numFmtId="3" fontId="13" fillId="33" borderId="27" xfId="0" applyNumberFormat="1" applyFont="1" applyFill="1" applyBorder="1" applyAlignment="1">
      <alignment horizontal="center"/>
    </xf>
    <xf numFmtId="0" fontId="13" fillId="33" borderId="22" xfId="0" applyFont="1" applyFill="1" applyBorder="1" applyAlignment="1">
      <alignment/>
    </xf>
    <xf numFmtId="0" fontId="13" fillId="33" borderId="23" xfId="0" applyFont="1" applyFill="1" applyBorder="1" applyAlignment="1">
      <alignment/>
    </xf>
    <xf numFmtId="3" fontId="13" fillId="33" borderId="22" xfId="0" applyNumberFormat="1" applyFont="1" applyFill="1" applyBorder="1" applyAlignment="1">
      <alignment/>
    </xf>
    <xf numFmtId="3" fontId="13" fillId="33" borderId="23" xfId="0" applyNumberFormat="1" applyFont="1" applyFill="1" applyBorder="1" applyAlignment="1">
      <alignment/>
    </xf>
    <xf numFmtId="3" fontId="13" fillId="33" borderId="29" xfId="0" applyNumberFormat="1" applyFont="1" applyFill="1" applyBorder="1" applyAlignment="1">
      <alignment/>
    </xf>
    <xf numFmtId="3" fontId="13" fillId="33" borderId="0" xfId="0" applyNumberFormat="1" applyFont="1" applyFill="1" applyBorder="1" applyAlignment="1">
      <alignment/>
    </xf>
    <xf numFmtId="3" fontId="13" fillId="33" borderId="26" xfId="0" applyNumberFormat="1" applyFont="1" applyFill="1" applyBorder="1" applyAlignment="1">
      <alignment/>
    </xf>
    <xf numFmtId="3" fontId="13" fillId="33" borderId="12" xfId="0" applyNumberFormat="1" applyFont="1" applyFill="1" applyBorder="1" applyAlignment="1">
      <alignment/>
    </xf>
    <xf numFmtId="3" fontId="13" fillId="33" borderId="27" xfId="0" applyNumberFormat="1" applyFont="1" applyFill="1" applyBorder="1" applyAlignment="1">
      <alignment/>
    </xf>
    <xf numFmtId="0" fontId="26" fillId="33" borderId="0" xfId="0" applyFont="1" applyFill="1" applyAlignment="1">
      <alignment/>
    </xf>
    <xf numFmtId="0" fontId="13" fillId="33" borderId="0" xfId="0" applyFont="1" applyFill="1" applyAlignment="1">
      <alignment/>
    </xf>
    <xf numFmtId="3" fontId="25" fillId="33" borderId="22" xfId="0" applyNumberFormat="1" applyFont="1" applyFill="1" applyBorder="1" applyAlignment="1">
      <alignment horizontal="right"/>
    </xf>
    <xf numFmtId="3" fontId="25" fillId="33" borderId="29" xfId="0" applyNumberFormat="1" applyFont="1" applyFill="1" applyBorder="1" applyAlignment="1">
      <alignment horizontal="right"/>
    </xf>
    <xf numFmtId="3" fontId="20" fillId="33" borderId="30" xfId="0" applyNumberFormat="1" applyFont="1" applyFill="1" applyBorder="1" applyAlignment="1">
      <alignment/>
    </xf>
    <xf numFmtId="3" fontId="25" fillId="33" borderId="30" xfId="0" applyNumberFormat="1" applyFont="1" applyFill="1" applyBorder="1" applyAlignment="1">
      <alignment/>
    </xf>
    <xf numFmtId="3" fontId="20" fillId="33" borderId="24" xfId="0" applyNumberFormat="1" applyFont="1" applyFill="1" applyBorder="1" applyAlignment="1">
      <alignment/>
    </xf>
    <xf numFmtId="3" fontId="20" fillId="33" borderId="25" xfId="0" applyNumberFormat="1" applyFont="1" applyFill="1" applyBorder="1" applyAlignment="1">
      <alignment/>
    </xf>
    <xf numFmtId="37" fontId="20" fillId="33" borderId="30" xfId="0" applyNumberFormat="1" applyFont="1" applyFill="1" applyBorder="1" applyAlignment="1">
      <alignment/>
    </xf>
    <xf numFmtId="3" fontId="25" fillId="33" borderId="24" xfId="0" applyNumberFormat="1" applyFont="1" applyFill="1" applyBorder="1" applyAlignment="1">
      <alignment horizontal="right"/>
    </xf>
    <xf numFmtId="3" fontId="25" fillId="33" borderId="25" xfId="0" applyNumberFormat="1" applyFont="1" applyFill="1" applyBorder="1" applyAlignment="1">
      <alignment horizontal="right"/>
    </xf>
    <xf numFmtId="37" fontId="20" fillId="0" borderId="30" xfId="0" applyNumberFormat="1" applyFont="1" applyBorder="1" applyAlignment="1">
      <alignment horizontal="right"/>
    </xf>
    <xf numFmtId="3" fontId="30" fillId="33" borderId="30" xfId="0" applyNumberFormat="1" applyFont="1" applyFill="1" applyBorder="1" applyAlignment="1">
      <alignment/>
    </xf>
    <xf numFmtId="3" fontId="25" fillId="33" borderId="26" xfId="0" applyNumberFormat="1" applyFont="1" applyFill="1" applyBorder="1" applyAlignment="1">
      <alignment horizontal="right"/>
    </xf>
    <xf numFmtId="3" fontId="25" fillId="33" borderId="27" xfId="0" applyNumberFormat="1" applyFont="1" applyFill="1" applyBorder="1" applyAlignment="1">
      <alignment horizontal="right"/>
    </xf>
    <xf numFmtId="3" fontId="31" fillId="33" borderId="30" xfId="0" applyNumberFormat="1" applyFont="1" applyFill="1" applyBorder="1" applyAlignment="1">
      <alignment/>
    </xf>
    <xf numFmtId="0" fontId="7" fillId="0" borderId="0" xfId="0" applyFont="1" applyAlignment="1">
      <alignment horizontal="center"/>
    </xf>
    <xf numFmtId="0" fontId="5" fillId="0" borderId="0" xfId="0" applyFont="1" applyAlignment="1">
      <alignment/>
    </xf>
    <xf numFmtId="0" fontId="13" fillId="0" borderId="0" xfId="0" applyFont="1" applyAlignment="1">
      <alignment/>
    </xf>
    <xf numFmtId="0" fontId="13" fillId="0" borderId="0" xfId="0" applyFont="1" applyAlignment="1">
      <alignment horizontal="center"/>
    </xf>
    <xf numFmtId="0" fontId="13" fillId="0" borderId="12" xfId="0" applyFont="1" applyBorder="1" applyAlignment="1">
      <alignment horizontal="right"/>
    </xf>
    <xf numFmtId="0" fontId="13" fillId="0" borderId="0" xfId="0" applyFont="1" applyBorder="1" applyAlignment="1">
      <alignment horizontal="right"/>
    </xf>
    <xf numFmtId="0" fontId="32" fillId="0" borderId="13" xfId="0" applyFont="1" applyBorder="1" applyAlignment="1">
      <alignment horizontal="center" vertical="top"/>
    </xf>
    <xf numFmtId="0" fontId="32" fillId="0" borderId="13" xfId="0" applyFont="1" applyBorder="1" applyAlignment="1">
      <alignment horizontal="center" vertical="top" wrapText="1"/>
    </xf>
    <xf numFmtId="190" fontId="32" fillId="0" borderId="21" xfId="0" applyNumberFormat="1" applyFont="1" applyBorder="1" applyAlignment="1">
      <alignment horizontal="center" vertical="top" wrapText="1"/>
    </xf>
    <xf numFmtId="190" fontId="32" fillId="0" borderId="13" xfId="0" applyNumberFormat="1" applyFont="1" applyBorder="1" applyAlignment="1">
      <alignment horizontal="center" vertical="top" wrapText="1"/>
    </xf>
    <xf numFmtId="0" fontId="20" fillId="0" borderId="14" xfId="0" applyFont="1" applyBorder="1" applyAlignment="1">
      <alignment horizontal="center"/>
    </xf>
    <xf numFmtId="0" fontId="20" fillId="0" borderId="30" xfId="0" applyFont="1" applyBorder="1" applyAlignment="1">
      <alignment horizontal="center"/>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8" xfId="0" applyFont="1" applyBorder="1" applyAlignment="1">
      <alignment vertical="center" wrapText="1"/>
    </xf>
    <xf numFmtId="0" fontId="33" fillId="0" borderId="18" xfId="0" applyFont="1" applyBorder="1" applyAlignment="1">
      <alignment vertical="center" wrapText="1"/>
    </xf>
    <xf numFmtId="37" fontId="25" fillId="0" borderId="16" xfId="0" applyNumberFormat="1" applyFont="1" applyBorder="1" applyAlignment="1">
      <alignment vertical="center" wrapText="1"/>
    </xf>
    <xf numFmtId="0" fontId="34" fillId="0" borderId="17" xfId="0" applyFont="1" applyBorder="1" applyAlignment="1">
      <alignment vertical="center" wrapText="1"/>
    </xf>
    <xf numFmtId="0" fontId="33" fillId="0" borderId="16" xfId="0" applyFont="1" applyBorder="1" applyAlignment="1">
      <alignment vertical="center" wrapText="1"/>
    </xf>
    <xf numFmtId="0" fontId="20" fillId="0" borderId="31" xfId="0" applyFont="1" applyBorder="1" applyAlignment="1">
      <alignment vertical="center" wrapText="1"/>
    </xf>
    <xf numFmtId="0" fontId="20" fillId="0" borderId="15" xfId="0" applyFont="1" applyBorder="1" applyAlignment="1" quotePrefix="1">
      <alignment horizontal="center" vertical="center"/>
    </xf>
    <xf numFmtId="0" fontId="20" fillId="0" borderId="15" xfId="0" applyFont="1" applyBorder="1" applyAlignment="1">
      <alignment horizontal="center" vertical="center"/>
    </xf>
    <xf numFmtId="3" fontId="20" fillId="0" borderId="15" xfId="0" applyNumberFormat="1" applyFont="1" applyBorder="1" applyAlignment="1">
      <alignment vertical="center"/>
    </xf>
    <xf numFmtId="0" fontId="20" fillId="0" borderId="16" xfId="0" applyFont="1" applyBorder="1" applyAlignment="1" quotePrefix="1">
      <alignment horizontal="center" vertical="center"/>
    </xf>
    <xf numFmtId="0" fontId="20" fillId="0" borderId="16" xfId="0" applyFont="1" applyBorder="1" applyAlignment="1">
      <alignment horizontal="center" vertical="center"/>
    </xf>
    <xf numFmtId="3" fontId="20" fillId="0" borderId="16" xfId="0" applyNumberFormat="1" applyFont="1" applyBorder="1" applyAlignment="1">
      <alignment vertical="center"/>
    </xf>
    <xf numFmtId="0" fontId="20" fillId="0" borderId="18" xfId="0" applyFont="1" applyBorder="1" applyAlignment="1">
      <alignment horizontal="center" vertical="center"/>
    </xf>
    <xf numFmtId="0" fontId="34" fillId="0" borderId="17" xfId="0" applyFont="1" applyBorder="1" applyAlignment="1">
      <alignment horizontal="center" vertical="center"/>
    </xf>
    <xf numFmtId="3" fontId="35" fillId="0" borderId="16" xfId="0" applyNumberFormat="1" applyFont="1" applyBorder="1" applyAlignment="1">
      <alignment vertical="center"/>
    </xf>
    <xf numFmtId="37" fontId="25" fillId="0" borderId="16" xfId="0" applyNumberFormat="1" applyFont="1" applyBorder="1" applyAlignment="1">
      <alignment vertical="center"/>
    </xf>
    <xf numFmtId="3" fontId="25" fillId="0" borderId="16" xfId="0" applyNumberFormat="1" applyFont="1" applyBorder="1" applyAlignment="1">
      <alignment vertical="center"/>
    </xf>
    <xf numFmtId="3" fontId="30" fillId="0" borderId="16" xfId="0" applyNumberFormat="1" applyFont="1" applyBorder="1" applyAlignment="1">
      <alignment vertical="center"/>
    </xf>
    <xf numFmtId="3" fontId="31" fillId="0" borderId="16" xfId="0" applyNumberFormat="1" applyFont="1" applyBorder="1" applyAlignment="1">
      <alignment vertical="center"/>
    </xf>
    <xf numFmtId="3" fontId="25" fillId="33" borderId="0" xfId="56" applyNumberFormat="1" applyFont="1" applyFill="1" applyBorder="1" applyAlignment="1" applyProtection="1">
      <alignment vertical="center"/>
      <protection hidden="1"/>
    </xf>
    <xf numFmtId="3" fontId="25" fillId="33" borderId="16" xfId="56" applyNumberFormat="1" applyFont="1" applyFill="1" applyBorder="1" applyAlignment="1" applyProtection="1">
      <alignment vertical="center"/>
      <protection hidden="1"/>
    </xf>
    <xf numFmtId="0" fontId="23" fillId="0" borderId="16" xfId="0" applyFont="1" applyBorder="1" applyAlignment="1">
      <alignment horizontal="center" vertical="center"/>
    </xf>
    <xf numFmtId="0" fontId="23" fillId="0" borderId="16" xfId="0" applyFont="1" applyBorder="1" applyAlignment="1">
      <alignment vertical="center"/>
    </xf>
    <xf numFmtId="3" fontId="24" fillId="0" borderId="16" xfId="0" applyNumberFormat="1" applyFont="1" applyBorder="1" applyAlignment="1">
      <alignment vertical="center"/>
    </xf>
    <xf numFmtId="0" fontId="20" fillId="0" borderId="31" xfId="0" applyFont="1" applyBorder="1" applyAlignment="1">
      <alignment horizontal="center" vertical="center"/>
    </xf>
    <xf numFmtId="3" fontId="31" fillId="0" borderId="31" xfId="0" applyNumberFormat="1" applyFont="1" applyBorder="1" applyAlignment="1">
      <alignment vertical="center"/>
    </xf>
    <xf numFmtId="3" fontId="31" fillId="0" borderId="18" xfId="0" applyNumberFormat="1" applyFont="1" applyBorder="1" applyAlignment="1">
      <alignment vertical="center"/>
    </xf>
    <xf numFmtId="181" fontId="19" fillId="0" borderId="0" xfId="42" applyNumberFormat="1" applyFont="1" applyBorder="1" applyAlignment="1">
      <alignment vertical="top"/>
    </xf>
    <xf numFmtId="0" fontId="19" fillId="33" borderId="21" xfId="0" applyFont="1" applyFill="1" applyBorder="1" applyAlignment="1">
      <alignment horizontal="center" vertical="top" wrapText="1"/>
    </xf>
    <xf numFmtId="0" fontId="19" fillId="33" borderId="28" xfId="0" applyFont="1" applyFill="1" applyBorder="1" applyAlignment="1">
      <alignment horizontal="center" vertical="top" wrapText="1"/>
    </xf>
    <xf numFmtId="0" fontId="19" fillId="33" borderId="13" xfId="0" applyFont="1" applyFill="1" applyBorder="1" applyAlignment="1">
      <alignment horizontal="center" vertical="top" wrapText="1"/>
    </xf>
    <xf numFmtId="0" fontId="72" fillId="0" borderId="16" xfId="0" applyFont="1" applyBorder="1" applyAlignment="1">
      <alignment/>
    </xf>
    <xf numFmtId="0" fontId="76" fillId="0" borderId="17" xfId="0" applyFont="1" applyBorder="1" applyAlignment="1">
      <alignment horizontal="center"/>
    </xf>
    <xf numFmtId="0" fontId="72" fillId="0" borderId="16" xfId="0" applyFont="1" applyBorder="1" applyAlignment="1">
      <alignment horizontal="center"/>
    </xf>
    <xf numFmtId="0" fontId="76" fillId="0" borderId="16" xfId="0" applyFont="1" applyBorder="1" applyAlignment="1">
      <alignment horizontal="center"/>
    </xf>
    <xf numFmtId="0" fontId="7" fillId="0" borderId="0" xfId="55" applyFont="1" applyFill="1" applyBorder="1">
      <alignment/>
      <protection/>
    </xf>
    <xf numFmtId="0" fontId="9" fillId="0" borderId="0" xfId="55" applyFont="1" applyFill="1" applyBorder="1">
      <alignment/>
      <protection/>
    </xf>
    <xf numFmtId="0" fontId="9" fillId="0" borderId="0" xfId="55" applyFont="1" applyFill="1" applyBorder="1" applyAlignment="1">
      <alignment horizontal="center"/>
      <protection/>
    </xf>
    <xf numFmtId="0" fontId="9" fillId="33" borderId="0" xfId="0" applyFont="1" applyFill="1" applyBorder="1" applyAlignment="1">
      <alignment/>
    </xf>
    <xf numFmtId="3" fontId="9" fillId="33" borderId="0" xfId="0" applyNumberFormat="1" applyFont="1" applyFill="1" applyBorder="1" applyAlignment="1">
      <alignment horizontal="righ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vertical="top"/>
    </xf>
    <xf numFmtId="0" fontId="6" fillId="0" borderId="0" xfId="0" applyFont="1" applyAlignment="1">
      <alignment horizontal="left" wrapText="1"/>
    </xf>
    <xf numFmtId="0" fontId="7" fillId="0" borderId="12" xfId="0" applyFont="1" applyBorder="1" applyAlignment="1">
      <alignment horizontal="right"/>
    </xf>
    <xf numFmtId="0" fontId="13" fillId="0" borderId="0" xfId="0" applyFont="1" applyAlignment="1">
      <alignment horizontal="right" wrapText="1"/>
    </xf>
    <xf numFmtId="0" fontId="13" fillId="0" borderId="0" xfId="0" applyFont="1" applyAlignment="1">
      <alignment horizontal="right"/>
    </xf>
    <xf numFmtId="0" fontId="7"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10"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9" fillId="0" borderId="0" xfId="0" applyFont="1" applyAlignment="1">
      <alignment horizontal="center"/>
    </xf>
    <xf numFmtId="0" fontId="7" fillId="0" borderId="23" xfId="0" applyFont="1" applyBorder="1" applyAlignment="1">
      <alignment horizontal="center"/>
    </xf>
    <xf numFmtId="0" fontId="6" fillId="0" borderId="0" xfId="55" applyFont="1" applyFill="1" applyBorder="1" applyAlignment="1">
      <alignment horizontal="left"/>
      <protection/>
    </xf>
    <xf numFmtId="0" fontId="9" fillId="0" borderId="0" xfId="0" applyFont="1" applyBorder="1" applyAlignment="1">
      <alignment horizontal="left"/>
    </xf>
    <xf numFmtId="0" fontId="6" fillId="0" borderId="0" xfId="0" applyFont="1" applyBorder="1" applyAlignment="1">
      <alignment horizontal="left"/>
    </xf>
    <xf numFmtId="0" fontId="5" fillId="0" borderId="0" xfId="0" applyFont="1" applyBorder="1" applyAlignment="1">
      <alignment horizontal="left"/>
    </xf>
    <xf numFmtId="0" fontId="6" fillId="0" borderId="0" xfId="0" applyFont="1" applyAlignment="1">
      <alignment horizontal="right"/>
    </xf>
    <xf numFmtId="0" fontId="6" fillId="0" borderId="0" xfId="0" applyFont="1" applyBorder="1" applyAlignment="1">
      <alignment horizontal="right"/>
    </xf>
    <xf numFmtId="0" fontId="6" fillId="0" borderId="0" xfId="0" applyNumberFormat="1" applyFont="1" applyBorder="1" applyAlignment="1">
      <alignment horizontal="center"/>
    </xf>
    <xf numFmtId="0" fontId="6" fillId="33" borderId="12" xfId="0" applyFont="1" applyFill="1" applyBorder="1" applyAlignment="1">
      <alignment horizontal="right"/>
    </xf>
    <xf numFmtId="0" fontId="15" fillId="33" borderId="0" xfId="0" applyFont="1" applyFill="1" applyAlignment="1">
      <alignment horizontal="left"/>
    </xf>
    <xf numFmtId="3" fontId="6" fillId="33" borderId="21" xfId="0" applyNumberFormat="1" applyFont="1" applyFill="1" applyBorder="1" applyAlignment="1">
      <alignment horizontal="right"/>
    </xf>
    <xf numFmtId="3" fontId="6" fillId="33" borderId="28"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5" fillId="33" borderId="22" xfId="0" applyNumberFormat="1" applyFont="1" applyFill="1" applyBorder="1" applyAlignment="1">
      <alignment horizontal="center"/>
    </xf>
    <xf numFmtId="3" fontId="5" fillId="33" borderId="29" xfId="0" applyNumberFormat="1" applyFont="1" applyFill="1" applyBorder="1" applyAlignment="1">
      <alignment horizontal="center"/>
    </xf>
    <xf numFmtId="3" fontId="5" fillId="33" borderId="24" xfId="0" applyNumberFormat="1" applyFont="1" applyFill="1" applyBorder="1" applyAlignment="1">
      <alignment horizontal="center"/>
    </xf>
    <xf numFmtId="3" fontId="5" fillId="33" borderId="25" xfId="0" applyNumberFormat="1" applyFont="1" applyFill="1" applyBorder="1" applyAlignment="1">
      <alignment horizontal="center"/>
    </xf>
    <xf numFmtId="190" fontId="6" fillId="33" borderId="21" xfId="0" applyNumberFormat="1" applyFont="1" applyFill="1" applyBorder="1" applyAlignment="1">
      <alignment horizontal="center"/>
    </xf>
    <xf numFmtId="190" fontId="6" fillId="33" borderId="28" xfId="0" applyNumberFormat="1" applyFont="1" applyFill="1" applyBorder="1" applyAlignment="1">
      <alignment horizontal="center"/>
    </xf>
    <xf numFmtId="0" fontId="6" fillId="33" borderId="21" xfId="0" applyFont="1" applyFill="1" applyBorder="1" applyAlignment="1">
      <alignment horizontal="center"/>
    </xf>
    <xf numFmtId="0" fontId="6" fillId="33" borderId="20" xfId="0" applyFont="1" applyFill="1" applyBorder="1" applyAlignment="1">
      <alignment horizontal="center"/>
    </xf>
    <xf numFmtId="0" fontId="6" fillId="33" borderId="28" xfId="0" applyFont="1" applyFill="1" applyBorder="1" applyAlignment="1">
      <alignment horizontal="center"/>
    </xf>
    <xf numFmtId="3" fontId="6" fillId="33" borderId="22" xfId="0" applyNumberFormat="1" applyFont="1" applyFill="1" applyBorder="1" applyAlignment="1">
      <alignment horizontal="right"/>
    </xf>
    <xf numFmtId="3" fontId="6" fillId="33" borderId="29" xfId="0" applyNumberFormat="1" applyFont="1" applyFill="1" applyBorder="1" applyAlignment="1">
      <alignment horizontal="right"/>
    </xf>
    <xf numFmtId="0" fontId="15" fillId="33" borderId="0" xfId="0" applyFont="1" applyFill="1" applyAlignment="1">
      <alignment horizontal="left" wrapText="1"/>
    </xf>
    <xf numFmtId="3" fontId="5" fillId="33" borderId="26" xfId="0" applyNumberFormat="1" applyFont="1" applyFill="1" applyBorder="1" applyAlignment="1">
      <alignment horizontal="center"/>
    </xf>
    <xf numFmtId="3" fontId="5" fillId="33" borderId="27" xfId="0" applyNumberFormat="1" applyFont="1" applyFill="1" applyBorder="1" applyAlignment="1">
      <alignment horizontal="center"/>
    </xf>
    <xf numFmtId="3" fontId="17" fillId="33" borderId="22" xfId="0" applyNumberFormat="1" applyFont="1" applyFill="1" applyBorder="1" applyAlignment="1">
      <alignment horizontal="right"/>
    </xf>
    <xf numFmtId="3" fontId="17" fillId="33" borderId="29" xfId="0" applyNumberFormat="1" applyFont="1" applyFill="1" applyBorder="1" applyAlignment="1">
      <alignment horizontal="right"/>
    </xf>
    <xf numFmtId="0" fontId="75" fillId="33" borderId="0" xfId="0" applyFont="1" applyFill="1" applyAlignment="1">
      <alignment horizontal="left"/>
    </xf>
    <xf numFmtId="3" fontId="5" fillId="33" borderId="22" xfId="0" applyNumberFormat="1" applyFont="1" applyFill="1" applyBorder="1" applyAlignment="1">
      <alignment horizontal="right"/>
    </xf>
    <xf numFmtId="3" fontId="5" fillId="33" borderId="29" xfId="0" applyNumberFormat="1" applyFont="1" applyFill="1" applyBorder="1" applyAlignment="1">
      <alignment horizontal="right"/>
    </xf>
    <xf numFmtId="0" fontId="19" fillId="33" borderId="13"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1" xfId="0" applyFont="1" applyFill="1" applyBorder="1" applyAlignment="1">
      <alignment horizontal="center" vertical="center" wrapText="1"/>
    </xf>
    <xf numFmtId="3" fontId="11" fillId="33" borderId="24" xfId="0" applyNumberFormat="1" applyFont="1" applyFill="1" applyBorder="1" applyAlignment="1">
      <alignment horizontal="right"/>
    </xf>
    <xf numFmtId="3" fontId="11" fillId="33" borderId="25" xfId="0" applyNumberFormat="1" applyFont="1" applyFill="1" applyBorder="1" applyAlignment="1">
      <alignment horizontal="right"/>
    </xf>
    <xf numFmtId="3" fontId="6" fillId="33" borderId="21" xfId="0" applyNumberFormat="1" applyFont="1" applyFill="1" applyBorder="1" applyAlignment="1">
      <alignment/>
    </xf>
    <xf numFmtId="3" fontId="6" fillId="33" borderId="28" xfId="0" applyNumberFormat="1" applyFont="1" applyFill="1" applyBorder="1" applyAlignment="1">
      <alignment/>
    </xf>
    <xf numFmtId="0" fontId="19" fillId="33" borderId="0" xfId="0" applyFont="1" applyFill="1" applyAlignment="1">
      <alignment horizontal="left"/>
    </xf>
    <xf numFmtId="0" fontId="6" fillId="33" borderId="0" xfId="0" applyFont="1" applyFill="1" applyAlignment="1">
      <alignment horizontal="center"/>
    </xf>
    <xf numFmtId="0" fontId="8" fillId="33" borderId="0" xfId="0" applyFont="1" applyFill="1" applyAlignment="1">
      <alignment horizontal="center"/>
    </xf>
    <xf numFmtId="0" fontId="6" fillId="33" borderId="0" xfId="0" applyFont="1" applyFill="1" applyAlignment="1">
      <alignment horizontal="left"/>
    </xf>
    <xf numFmtId="0" fontId="19" fillId="33" borderId="22" xfId="0" applyFont="1" applyFill="1" applyBorder="1" applyAlignment="1">
      <alignment horizontal="center"/>
    </xf>
    <xf numFmtId="0" fontId="19" fillId="33" borderId="23" xfId="0" applyFont="1" applyFill="1" applyBorder="1" applyAlignment="1">
      <alignment horizontal="center"/>
    </xf>
    <xf numFmtId="0" fontId="19" fillId="33" borderId="24" xfId="0" applyFont="1" applyFill="1" applyBorder="1" applyAlignment="1">
      <alignment horizontal="center"/>
    </xf>
    <xf numFmtId="0" fontId="19" fillId="33" borderId="0" xfId="0" applyFont="1" applyFill="1" applyBorder="1" applyAlignment="1">
      <alignment horizontal="center"/>
    </xf>
    <xf numFmtId="0" fontId="6" fillId="33" borderId="21" xfId="0" applyFont="1" applyFill="1" applyBorder="1" applyAlignment="1">
      <alignment horizontal="left"/>
    </xf>
    <xf numFmtId="0" fontId="6" fillId="33" borderId="20" xfId="0" applyFont="1" applyFill="1" applyBorder="1" applyAlignment="1">
      <alignment horizontal="left"/>
    </xf>
    <xf numFmtId="0" fontId="6" fillId="33" borderId="28" xfId="0" applyFont="1" applyFill="1" applyBorder="1" applyAlignment="1">
      <alignment horizontal="left"/>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25" xfId="0" applyFont="1" applyFill="1" applyBorder="1" applyAlignment="1">
      <alignment horizontal="center"/>
    </xf>
    <xf numFmtId="0" fontId="19" fillId="33" borderId="29" xfId="0" applyFont="1" applyFill="1" applyBorder="1" applyAlignment="1">
      <alignment horizontal="center"/>
    </xf>
    <xf numFmtId="37" fontId="5" fillId="33" borderId="24" xfId="0" applyNumberFormat="1" applyFont="1" applyFill="1" applyBorder="1" applyAlignment="1">
      <alignment horizontal="right"/>
    </xf>
    <xf numFmtId="37" fontId="5" fillId="33" borderId="25" xfId="0" applyNumberFormat="1" applyFont="1" applyFill="1" applyBorder="1" applyAlignment="1">
      <alignment horizontal="right"/>
    </xf>
    <xf numFmtId="41" fontId="5" fillId="33" borderId="24" xfId="0" applyNumberFormat="1" applyFont="1" applyFill="1" applyBorder="1" applyAlignment="1">
      <alignment horizontal="right"/>
    </xf>
    <xf numFmtId="41" fontId="5" fillId="33" borderId="25" xfId="0" applyNumberFormat="1" applyFont="1" applyFill="1" applyBorder="1" applyAlignment="1">
      <alignment horizontal="right"/>
    </xf>
    <xf numFmtId="0" fontId="14" fillId="33" borderId="0" xfId="0" applyFont="1" applyFill="1" applyAlignment="1">
      <alignment horizontal="left"/>
    </xf>
    <xf numFmtId="0" fontId="5" fillId="33" borderId="0" xfId="0" applyFont="1" applyFill="1" applyAlignment="1">
      <alignment horizontal="right" wrapText="1"/>
    </xf>
    <xf numFmtId="0" fontId="5" fillId="33" borderId="0" xfId="0" applyFont="1" applyFill="1" applyAlignment="1">
      <alignment horizontal="right"/>
    </xf>
    <xf numFmtId="0" fontId="5" fillId="33" borderId="30" xfId="0" applyFont="1" applyFill="1" applyBorder="1" applyAlignment="1">
      <alignment vertical="center" wrapText="1"/>
    </xf>
    <xf numFmtId="0" fontId="5" fillId="33" borderId="31" xfId="0" applyFont="1" applyFill="1" applyBorder="1" applyAlignment="1">
      <alignment vertical="center" wrapText="1"/>
    </xf>
    <xf numFmtId="0" fontId="5" fillId="33" borderId="24" xfId="0" applyFont="1" applyFill="1" applyBorder="1" applyAlignment="1">
      <alignment vertical="center" wrapText="1"/>
    </xf>
    <xf numFmtId="0" fontId="5" fillId="33" borderId="0" xfId="0" applyFont="1" applyFill="1" applyAlignment="1">
      <alignment vertical="center" wrapText="1"/>
    </xf>
    <xf numFmtId="0" fontId="5" fillId="33" borderId="25" xfId="0" applyFont="1" applyFill="1" applyBorder="1" applyAlignment="1">
      <alignment vertical="center" wrapText="1"/>
    </xf>
    <xf numFmtId="0" fontId="5" fillId="33" borderId="26" xfId="0" applyFont="1" applyFill="1" applyBorder="1" applyAlignment="1">
      <alignment vertical="center" wrapText="1"/>
    </xf>
    <xf numFmtId="0" fontId="5" fillId="33" borderId="12" xfId="0" applyFont="1" applyFill="1" applyBorder="1" applyAlignment="1">
      <alignment vertical="center" wrapText="1"/>
    </xf>
    <xf numFmtId="0" fontId="5" fillId="33" borderId="27" xfId="0" applyFont="1" applyFill="1" applyBorder="1" applyAlignment="1">
      <alignment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9" fillId="33" borderId="24" xfId="0" applyFont="1" applyFill="1" applyBorder="1" applyAlignment="1">
      <alignment horizontal="left"/>
    </xf>
    <xf numFmtId="0" fontId="19" fillId="33" borderId="0" xfId="0" applyFont="1" applyFill="1" applyBorder="1" applyAlignment="1">
      <alignment horizontal="left"/>
    </xf>
    <xf numFmtId="0" fontId="19" fillId="33" borderId="25" xfId="0" applyFont="1" applyFill="1" applyBorder="1" applyAlignment="1">
      <alignment horizontal="left"/>
    </xf>
    <xf numFmtId="0" fontId="13" fillId="33" borderId="26" xfId="0" applyFont="1" applyFill="1" applyBorder="1" applyAlignment="1">
      <alignment horizontal="left"/>
    </xf>
    <xf numFmtId="0" fontId="13" fillId="33" borderId="12" xfId="0" applyFont="1" applyFill="1" applyBorder="1" applyAlignment="1">
      <alignment horizontal="left"/>
    </xf>
    <xf numFmtId="0" fontId="13" fillId="33" borderId="27" xfId="0" applyFont="1" applyFill="1" applyBorder="1" applyAlignment="1">
      <alignment horizontal="left"/>
    </xf>
    <xf numFmtId="0" fontId="5" fillId="33" borderId="22" xfId="0" applyFont="1" applyFill="1" applyBorder="1" applyAlignment="1">
      <alignment horizontal="left"/>
    </xf>
    <xf numFmtId="0" fontId="5" fillId="33" borderId="23" xfId="0" applyFont="1" applyFill="1" applyBorder="1" applyAlignment="1">
      <alignment horizontal="left"/>
    </xf>
    <xf numFmtId="0" fontId="5" fillId="33" borderId="29" xfId="0" applyFont="1" applyFill="1" applyBorder="1" applyAlignment="1">
      <alignment horizontal="left"/>
    </xf>
    <xf numFmtId="0" fontId="6" fillId="33" borderId="14" xfId="0" applyFont="1" applyFill="1" applyBorder="1" applyAlignment="1">
      <alignment horizontal="left"/>
    </xf>
    <xf numFmtId="0" fontId="19" fillId="33" borderId="21" xfId="0" applyFont="1" applyFill="1" applyBorder="1" applyAlignment="1">
      <alignment horizontal="center"/>
    </xf>
    <xf numFmtId="0" fontId="19" fillId="33" borderId="28" xfId="0" applyFont="1" applyFill="1" applyBorder="1" applyAlignment="1">
      <alignment horizontal="center"/>
    </xf>
    <xf numFmtId="3" fontId="13" fillId="33" borderId="24" xfId="0" applyNumberFormat="1" applyFont="1" applyFill="1" applyBorder="1" applyAlignment="1">
      <alignment horizontal="center"/>
    </xf>
    <xf numFmtId="3" fontId="13" fillId="33" borderId="25" xfId="0" applyNumberFormat="1" applyFont="1" applyFill="1" applyBorder="1" applyAlignment="1">
      <alignment horizontal="center"/>
    </xf>
    <xf numFmtId="3" fontId="19" fillId="33" borderId="26" xfId="0" applyNumberFormat="1" applyFont="1" applyFill="1" applyBorder="1" applyAlignment="1">
      <alignment horizontal="center"/>
    </xf>
    <xf numFmtId="3" fontId="19" fillId="33" borderId="27" xfId="0" applyNumberFormat="1" applyFont="1" applyFill="1" applyBorder="1" applyAlignment="1">
      <alignment horizontal="center"/>
    </xf>
    <xf numFmtId="3" fontId="13" fillId="33" borderId="22" xfId="0" applyNumberFormat="1" applyFont="1" applyFill="1" applyBorder="1" applyAlignment="1">
      <alignment horizontal="center"/>
    </xf>
    <xf numFmtId="3" fontId="13" fillId="33" borderId="29" xfId="0" applyNumberFormat="1" applyFont="1" applyFill="1" applyBorder="1" applyAlignment="1">
      <alignment horizontal="center"/>
    </xf>
    <xf numFmtId="3" fontId="13" fillId="33" borderId="0" xfId="0" applyNumberFormat="1" applyFont="1" applyFill="1" applyBorder="1" applyAlignment="1">
      <alignment horizontal="center"/>
    </xf>
    <xf numFmtId="0" fontId="19" fillId="33" borderId="20" xfId="0" applyFont="1" applyFill="1" applyBorder="1" applyAlignment="1">
      <alignment horizontal="center"/>
    </xf>
    <xf numFmtId="4" fontId="5" fillId="33" borderId="24" xfId="0" applyNumberFormat="1" applyFont="1" applyFill="1" applyBorder="1" applyAlignment="1">
      <alignment horizontal="right"/>
    </xf>
    <xf numFmtId="4" fontId="5" fillId="33" borderId="25" xfId="0" applyNumberFormat="1" applyFont="1" applyFill="1" applyBorder="1" applyAlignment="1">
      <alignment horizontal="right"/>
    </xf>
    <xf numFmtId="0" fontId="6" fillId="33" borderId="29" xfId="0" applyFont="1" applyFill="1" applyBorder="1" applyAlignment="1">
      <alignment horizontal="right"/>
    </xf>
    <xf numFmtId="181" fontId="5" fillId="33" borderId="24" xfId="0" applyNumberFormat="1" applyFont="1" applyFill="1" applyBorder="1" applyAlignment="1">
      <alignment horizontal="right"/>
    </xf>
    <xf numFmtId="181" fontId="5" fillId="33" borderId="25" xfId="0" applyNumberFormat="1" applyFont="1" applyFill="1" applyBorder="1" applyAlignment="1">
      <alignment horizontal="right"/>
    </xf>
    <xf numFmtId="4" fontId="5" fillId="33" borderId="26" xfId="0" applyNumberFormat="1" applyFont="1" applyFill="1" applyBorder="1" applyAlignment="1">
      <alignment horizontal="right"/>
    </xf>
    <xf numFmtId="4" fontId="5" fillId="33" borderId="27" xfId="0" applyNumberFormat="1" applyFont="1" applyFill="1" applyBorder="1" applyAlignment="1">
      <alignment horizontal="right"/>
    </xf>
    <xf numFmtId="3" fontId="6" fillId="33" borderId="22" xfId="0" applyNumberFormat="1" applyFont="1" applyFill="1" applyBorder="1" applyAlignment="1">
      <alignment horizontal="center"/>
    </xf>
    <xf numFmtId="3" fontId="6" fillId="33" borderId="29" xfId="0" applyNumberFormat="1"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4" fontId="5" fillId="33" borderId="24" xfId="0" applyNumberFormat="1" applyFont="1" applyFill="1" applyBorder="1" applyAlignment="1">
      <alignment/>
    </xf>
    <xf numFmtId="4" fontId="5" fillId="33" borderId="25" xfId="0" applyNumberFormat="1" applyFont="1" applyFill="1" applyBorder="1" applyAlignment="1">
      <alignment/>
    </xf>
    <xf numFmtId="3" fontId="6" fillId="33" borderId="24" xfId="0" applyNumberFormat="1" applyFont="1" applyFill="1" applyBorder="1" applyAlignment="1">
      <alignment horizontal="right"/>
    </xf>
    <xf numFmtId="3" fontId="6" fillId="33" borderId="25" xfId="0" applyNumberFormat="1" applyFont="1" applyFill="1" applyBorder="1" applyAlignment="1">
      <alignment horizontal="right"/>
    </xf>
    <xf numFmtId="3" fontId="6" fillId="33" borderId="0" xfId="0" applyNumberFormat="1" applyFont="1" applyFill="1" applyBorder="1" applyAlignment="1">
      <alignment horizontal="right"/>
    </xf>
    <xf numFmtId="3" fontId="6" fillId="33" borderId="26" xfId="0" applyNumberFormat="1" applyFont="1" applyFill="1" applyBorder="1" applyAlignment="1">
      <alignment horizontal="right"/>
    </xf>
    <xf numFmtId="3" fontId="6" fillId="33" borderId="27" xfId="0" applyNumberFormat="1" applyFont="1" applyFill="1" applyBorder="1" applyAlignment="1">
      <alignment horizontal="right"/>
    </xf>
    <xf numFmtId="0" fontId="5" fillId="33" borderId="23" xfId="0" applyFont="1" applyFill="1" applyBorder="1" applyAlignment="1">
      <alignment horizontal="left" wrapText="1"/>
    </xf>
    <xf numFmtId="3" fontId="5" fillId="33" borderId="21" xfId="0" applyNumberFormat="1" applyFont="1" applyFill="1" applyBorder="1" applyAlignment="1" quotePrefix="1">
      <alignment horizontal="right"/>
    </xf>
    <xf numFmtId="3" fontId="5" fillId="33" borderId="28" xfId="0" applyNumberFormat="1" applyFont="1" applyFill="1" applyBorder="1" applyAlignment="1" quotePrefix="1">
      <alignment horizontal="right"/>
    </xf>
    <xf numFmtId="3" fontId="5" fillId="33" borderId="21" xfId="0" applyNumberFormat="1" applyFont="1" applyFill="1" applyBorder="1" applyAlignment="1">
      <alignment horizontal="right"/>
    </xf>
    <xf numFmtId="3" fontId="5" fillId="33" borderId="28" xfId="0" applyNumberFormat="1" applyFont="1" applyFill="1" applyBorder="1" applyAlignment="1">
      <alignment horizontal="right"/>
    </xf>
    <xf numFmtId="4" fontId="5" fillId="33" borderId="26" xfId="0" applyNumberFormat="1" applyFont="1" applyFill="1" applyBorder="1" applyAlignment="1">
      <alignment/>
    </xf>
    <xf numFmtId="4" fontId="5" fillId="33" borderId="27" xfId="0" applyNumberFormat="1" applyFont="1" applyFill="1" applyBorder="1" applyAlignment="1">
      <alignment/>
    </xf>
    <xf numFmtId="190" fontId="6" fillId="33" borderId="22" xfId="0" applyNumberFormat="1" applyFont="1" applyFill="1" applyBorder="1" applyAlignment="1">
      <alignment horizontal="center"/>
    </xf>
    <xf numFmtId="190" fontId="6" fillId="33" borderId="29" xfId="0" applyNumberFormat="1" applyFont="1" applyFill="1" applyBorder="1" applyAlignment="1">
      <alignment horizontal="center"/>
    </xf>
    <xf numFmtId="3" fontId="6" fillId="33" borderId="21" xfId="0" applyNumberFormat="1" applyFont="1" applyFill="1" applyBorder="1" applyAlignment="1" quotePrefix="1">
      <alignment horizontal="right"/>
    </xf>
    <xf numFmtId="3" fontId="6" fillId="33" borderId="28" xfId="0" applyNumberFormat="1" applyFont="1" applyFill="1" applyBorder="1" applyAlignment="1" quotePrefix="1">
      <alignment horizontal="right"/>
    </xf>
    <xf numFmtId="3" fontId="6" fillId="33" borderId="20" xfId="0" applyNumberFormat="1" applyFont="1" applyFill="1" applyBorder="1" applyAlignment="1">
      <alignment horizontal="right"/>
    </xf>
    <xf numFmtId="3" fontId="5" fillId="33" borderId="21" xfId="0" applyNumberFormat="1" applyFont="1" applyFill="1" applyBorder="1" applyAlignment="1">
      <alignment horizontal="center"/>
    </xf>
    <xf numFmtId="3" fontId="5" fillId="33" borderId="28" xfId="0" applyNumberFormat="1" applyFont="1" applyFill="1" applyBorder="1" applyAlignment="1">
      <alignment horizontal="center"/>
    </xf>
    <xf numFmtId="0" fontId="6" fillId="33" borderId="26" xfId="0" applyFont="1" applyFill="1" applyBorder="1" applyAlignment="1">
      <alignment horizontal="center"/>
    </xf>
    <xf numFmtId="0" fontId="6" fillId="33" borderId="12" xfId="0" applyFont="1" applyFill="1" applyBorder="1" applyAlignment="1">
      <alignment horizontal="center"/>
    </xf>
    <xf numFmtId="181" fontId="6" fillId="33" borderId="26" xfId="0" applyNumberFormat="1" applyFont="1" applyFill="1" applyBorder="1" applyAlignment="1">
      <alignment horizontal="right"/>
    </xf>
    <xf numFmtId="181" fontId="6" fillId="33" borderId="27" xfId="0" applyNumberFormat="1" applyFont="1" applyFill="1" applyBorder="1" applyAlignment="1">
      <alignment horizontal="right"/>
    </xf>
    <xf numFmtId="3" fontId="25" fillId="33" borderId="22" xfId="0" applyNumberFormat="1" applyFont="1" applyFill="1" applyBorder="1" applyAlignment="1">
      <alignment horizontal="center"/>
    </xf>
    <xf numFmtId="3" fontId="25" fillId="33" borderId="29" xfId="0" applyNumberFormat="1" applyFont="1" applyFill="1" applyBorder="1" applyAlignment="1">
      <alignment horizontal="center"/>
    </xf>
    <xf numFmtId="3" fontId="6" fillId="33" borderId="24" xfId="0" applyNumberFormat="1" applyFont="1" applyFill="1" applyBorder="1" applyAlignment="1">
      <alignment horizontal="center"/>
    </xf>
    <xf numFmtId="3" fontId="6" fillId="33" borderId="25" xfId="0" applyNumberFormat="1" applyFont="1" applyFill="1" applyBorder="1" applyAlignment="1">
      <alignment horizontal="center"/>
    </xf>
    <xf numFmtId="0" fontId="5" fillId="33" borderId="24" xfId="0" applyFont="1" applyFill="1" applyBorder="1" applyAlignment="1">
      <alignment horizontal="left"/>
    </xf>
    <xf numFmtId="0" fontId="5" fillId="33" borderId="0" xfId="0" applyFont="1" applyFill="1" applyBorder="1" applyAlignment="1">
      <alignment horizontal="left"/>
    </xf>
    <xf numFmtId="0" fontId="5" fillId="33" borderId="25" xfId="0" applyFont="1" applyFill="1" applyBorder="1" applyAlignment="1">
      <alignment horizontal="left"/>
    </xf>
    <xf numFmtId="3" fontId="28" fillId="33" borderId="24" xfId="0" applyNumberFormat="1" applyFont="1" applyFill="1" applyBorder="1" applyAlignment="1">
      <alignment horizontal="right"/>
    </xf>
    <xf numFmtId="3" fontId="28" fillId="33" borderId="25" xfId="0" applyNumberFormat="1" applyFont="1" applyFill="1" applyBorder="1" applyAlignment="1">
      <alignment horizontal="right"/>
    </xf>
    <xf numFmtId="3" fontId="7" fillId="33" borderId="24" xfId="0" applyNumberFormat="1" applyFont="1" applyFill="1" applyBorder="1" applyAlignment="1">
      <alignment horizontal="right"/>
    </xf>
    <xf numFmtId="3" fontId="7" fillId="33" borderId="25" xfId="0" applyNumberFormat="1" applyFont="1" applyFill="1" applyBorder="1" applyAlignment="1">
      <alignment horizontal="right"/>
    </xf>
    <xf numFmtId="0" fontId="14" fillId="33" borderId="0" xfId="0" applyFont="1" applyFill="1" applyBorder="1" applyAlignment="1">
      <alignment horizontal="left"/>
    </xf>
    <xf numFmtId="3" fontId="14" fillId="33" borderId="0" xfId="0" applyNumberFormat="1" applyFont="1" applyFill="1" applyBorder="1" applyAlignment="1">
      <alignment horizontal="center"/>
    </xf>
    <xf numFmtId="0" fontId="12" fillId="33" borderId="0" xfId="0" applyFont="1" applyFill="1" applyBorder="1" applyAlignment="1">
      <alignment horizontal="left"/>
    </xf>
    <xf numFmtId="3" fontId="22" fillId="33" borderId="0" xfId="0" applyNumberFormat="1" applyFont="1" applyFill="1" applyBorder="1" applyAlignment="1">
      <alignment horizontal="center"/>
    </xf>
    <xf numFmtId="0" fontId="6" fillId="33" borderId="0" xfId="0" applyFont="1" applyFill="1" applyBorder="1" applyAlignment="1">
      <alignment horizontal="left"/>
    </xf>
    <xf numFmtId="37" fontId="6" fillId="33" borderId="26" xfId="0" applyNumberFormat="1" applyFont="1" applyFill="1" applyBorder="1" applyAlignment="1">
      <alignment horizontal="right"/>
    </xf>
    <xf numFmtId="37" fontId="6" fillId="33" borderId="27" xfId="0" applyNumberFormat="1" applyFont="1" applyFill="1" applyBorder="1" applyAlignment="1">
      <alignment horizontal="right"/>
    </xf>
    <xf numFmtId="37" fontId="5" fillId="33" borderId="26" xfId="0" applyNumberFormat="1" applyFont="1" applyFill="1" applyBorder="1" applyAlignment="1">
      <alignment horizontal="right"/>
    </xf>
    <xf numFmtId="37" fontId="5" fillId="33" borderId="27" xfId="0" applyNumberFormat="1" applyFont="1" applyFill="1" applyBorder="1" applyAlignment="1">
      <alignment horizontal="right"/>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6" fillId="33" borderId="24" xfId="0" applyFont="1" applyFill="1" applyBorder="1" applyAlignment="1">
      <alignment horizontal="center"/>
    </xf>
    <xf numFmtId="0" fontId="6" fillId="33" borderId="0" xfId="0" applyFont="1" applyFill="1" applyBorder="1" applyAlignment="1">
      <alignment horizontal="center"/>
    </xf>
    <xf numFmtId="0" fontId="6" fillId="33" borderId="25" xfId="0" applyFont="1" applyFill="1" applyBorder="1" applyAlignment="1">
      <alignment horizontal="center"/>
    </xf>
    <xf numFmtId="181" fontId="6" fillId="33" borderId="24" xfId="0" applyNumberFormat="1" applyFont="1" applyFill="1" applyBorder="1" applyAlignment="1">
      <alignment horizontal="right"/>
    </xf>
    <xf numFmtId="181" fontId="6" fillId="33" borderId="25"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aocao2000" xfId="55"/>
    <cellStyle name="Normal_dieu chinh hop nhat VIETFRACHT" xfId="56"/>
    <cellStyle name="Normal_Mau BCTC theo QD15200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11"/>
  <sheetViews>
    <sheetView tabSelected="1" zoomScalePageLayoutView="0" workbookViewId="0" topLeftCell="A1">
      <pane ySplit="7" topLeftCell="A30" activePane="bottomLeft" state="frozen"/>
      <selection pane="topLeft" activeCell="E1" sqref="E1"/>
      <selection pane="bottomLeft" activeCell="A35" sqref="A35"/>
    </sheetView>
  </sheetViews>
  <sheetFormatPr defaultColWidth="8.796875" defaultRowHeight="15"/>
  <cols>
    <col min="1" max="1" width="43.69921875" style="0" customWidth="1"/>
    <col min="2" max="2" width="6.69921875" style="0" customWidth="1"/>
    <col min="3" max="3" width="4.69921875" style="1" customWidth="1"/>
    <col min="4" max="4" width="16" style="0" bestFit="1" customWidth="1"/>
    <col min="5" max="5" width="15.5" style="0" customWidth="1"/>
  </cols>
  <sheetData>
    <row r="1" spans="1:5" ht="30" customHeight="1">
      <c r="A1" s="207" t="s">
        <v>293</v>
      </c>
      <c r="B1" s="195"/>
      <c r="C1" s="195"/>
      <c r="D1" s="423" t="s">
        <v>303</v>
      </c>
      <c r="E1" s="420"/>
    </row>
    <row r="2" spans="1:5" ht="30.75" customHeight="1">
      <c r="A2" s="206" t="s">
        <v>272</v>
      </c>
      <c r="B2" s="18"/>
      <c r="C2" s="23"/>
      <c r="D2" s="195" t="s">
        <v>603</v>
      </c>
      <c r="E2" s="195"/>
    </row>
    <row r="3" spans="1:5" ht="30" customHeight="1">
      <c r="A3" s="425" t="s">
        <v>604</v>
      </c>
      <c r="B3" s="426"/>
      <c r="C3" s="426"/>
      <c r="D3" s="426"/>
      <c r="E3" s="426"/>
    </row>
    <row r="4" spans="1:5" ht="22.5">
      <c r="A4" s="430" t="s">
        <v>605</v>
      </c>
      <c r="B4" s="430"/>
      <c r="C4" s="430"/>
      <c r="D4" s="430"/>
      <c r="E4" s="430"/>
    </row>
    <row r="5" spans="1:5" ht="15.75" customHeight="1">
      <c r="A5" s="18"/>
      <c r="B5" s="18"/>
      <c r="C5" s="424"/>
      <c r="D5" s="424"/>
      <c r="E5" s="424"/>
    </row>
    <row r="6" spans="1:5" ht="15.75">
      <c r="A6" s="31" t="s">
        <v>2</v>
      </c>
      <c r="B6" s="32" t="s">
        <v>85</v>
      </c>
      <c r="C6" s="32" t="s">
        <v>60</v>
      </c>
      <c r="D6" s="33" t="s">
        <v>179</v>
      </c>
      <c r="E6" s="34" t="s">
        <v>290</v>
      </c>
    </row>
    <row r="7" spans="1:5" ht="15.75">
      <c r="A7" s="212" t="s">
        <v>280</v>
      </c>
      <c r="B7" s="35"/>
      <c r="C7" s="35"/>
      <c r="D7" s="35"/>
      <c r="E7" s="35"/>
    </row>
    <row r="8" spans="1:5" ht="15.75">
      <c r="A8" s="79" t="s">
        <v>281</v>
      </c>
      <c r="B8" s="36">
        <v>100</v>
      </c>
      <c r="C8" s="37"/>
      <c r="D8" s="38">
        <f>D9+D12+D16+D25+D28</f>
        <v>152299182202</v>
      </c>
      <c r="E8" s="38">
        <f>E9+E12+E16+E25+E28</f>
        <v>142941575200</v>
      </c>
    </row>
    <row r="9" spans="1:5" ht="15.75">
      <c r="A9" s="39" t="s">
        <v>86</v>
      </c>
      <c r="B9" s="40">
        <v>110</v>
      </c>
      <c r="C9" s="41"/>
      <c r="D9" s="42">
        <f>SUM(D10+D11)</f>
        <v>83364810310</v>
      </c>
      <c r="E9" s="42">
        <f>SUM(E10+E11)</f>
        <v>72976688765</v>
      </c>
    </row>
    <row r="10" spans="1:5" ht="15.75">
      <c r="A10" s="43" t="s">
        <v>87</v>
      </c>
      <c r="B10" s="44">
        <v>111</v>
      </c>
      <c r="C10" s="45" t="s">
        <v>404</v>
      </c>
      <c r="D10" s="46">
        <v>71457581690</v>
      </c>
      <c r="E10" s="46">
        <v>64550364322</v>
      </c>
    </row>
    <row r="11" spans="1:5" ht="15.75">
      <c r="A11" s="43" t="s">
        <v>88</v>
      </c>
      <c r="B11" s="44">
        <v>112</v>
      </c>
      <c r="C11" s="45"/>
      <c r="D11" s="46">
        <v>11907228620</v>
      </c>
      <c r="E11" s="46">
        <v>8426324443</v>
      </c>
    </row>
    <row r="12" spans="1:5" ht="15.75">
      <c r="A12" s="39" t="s">
        <v>89</v>
      </c>
      <c r="B12" s="414">
        <v>120</v>
      </c>
      <c r="C12" s="41"/>
      <c r="D12" s="42">
        <f>SUM(D13:D15)</f>
        <v>2000000000</v>
      </c>
      <c r="E12" s="42">
        <f>SUM(E13:E15)</f>
        <v>2000000000</v>
      </c>
    </row>
    <row r="13" spans="1:5" s="240" customFormat="1" ht="15.75">
      <c r="A13" s="75" t="s">
        <v>304</v>
      </c>
      <c r="B13" s="413">
        <v>121</v>
      </c>
      <c r="C13" s="244"/>
      <c r="D13" s="47"/>
      <c r="E13" s="47"/>
    </row>
    <row r="14" spans="1:5" ht="15.75">
      <c r="A14" s="43" t="s">
        <v>305</v>
      </c>
      <c r="B14" s="413">
        <v>122</v>
      </c>
      <c r="C14" s="45"/>
      <c r="D14" s="46"/>
      <c r="E14" s="46"/>
    </row>
    <row r="15" spans="1:5" ht="15.75">
      <c r="A15" s="43" t="s">
        <v>306</v>
      </c>
      <c r="B15" s="413">
        <v>123</v>
      </c>
      <c r="C15" s="45" t="s">
        <v>405</v>
      </c>
      <c r="D15" s="46">
        <v>2000000000</v>
      </c>
      <c r="E15" s="46">
        <v>2000000000</v>
      </c>
    </row>
    <row r="16" spans="1:5" ht="15.75">
      <c r="A16" s="39" t="s">
        <v>90</v>
      </c>
      <c r="B16" s="414">
        <v>130</v>
      </c>
      <c r="C16" s="41"/>
      <c r="D16" s="42">
        <f>SUM(D17:D24)</f>
        <v>61955894754</v>
      </c>
      <c r="E16" s="42">
        <f>SUM(E17:E24)</f>
        <v>60881010771</v>
      </c>
    </row>
    <row r="17" spans="1:5" ht="15.75">
      <c r="A17" s="43" t="s">
        <v>307</v>
      </c>
      <c r="B17" s="44">
        <v>131</v>
      </c>
      <c r="C17" s="45" t="s">
        <v>406</v>
      </c>
      <c r="D17" s="246">
        <v>25781955208</v>
      </c>
      <c r="E17" s="46">
        <v>26438415717</v>
      </c>
    </row>
    <row r="18" spans="1:5" ht="15.75">
      <c r="A18" s="43" t="s">
        <v>308</v>
      </c>
      <c r="B18" s="44">
        <v>132</v>
      </c>
      <c r="C18" s="45" t="s">
        <v>406</v>
      </c>
      <c r="D18" s="246">
        <v>15118363084</v>
      </c>
      <c r="E18" s="46">
        <v>15158245666</v>
      </c>
    </row>
    <row r="19" spans="1:5" ht="15.75">
      <c r="A19" s="43" t="s">
        <v>309</v>
      </c>
      <c r="B19" s="44">
        <v>133</v>
      </c>
      <c r="C19" s="45"/>
      <c r="D19" s="47"/>
      <c r="E19" s="46"/>
    </row>
    <row r="20" spans="1:5" ht="15.75">
      <c r="A20" s="43" t="s">
        <v>91</v>
      </c>
      <c r="B20" s="44">
        <v>134</v>
      </c>
      <c r="C20" s="45"/>
      <c r="D20" s="47"/>
      <c r="E20" s="46"/>
    </row>
    <row r="21" spans="1:5" ht="15.75">
      <c r="A21" s="43" t="s">
        <v>310</v>
      </c>
      <c r="B21" s="44">
        <v>135</v>
      </c>
      <c r="C21" s="45"/>
      <c r="D21" s="247"/>
      <c r="E21" s="46"/>
    </row>
    <row r="22" spans="1:5" ht="15.75">
      <c r="A22" s="43" t="s">
        <v>311</v>
      </c>
      <c r="B22" s="44">
        <v>136</v>
      </c>
      <c r="C22" s="45" t="s">
        <v>406</v>
      </c>
      <c r="D22" s="246">
        <v>22238867117</v>
      </c>
      <c r="E22" s="46">
        <f>14563045293+5948594750</f>
        <v>20511640043</v>
      </c>
    </row>
    <row r="23" spans="1:5" ht="15.75">
      <c r="A23" s="43" t="s">
        <v>312</v>
      </c>
      <c r="B23" s="44">
        <v>137</v>
      </c>
      <c r="C23" s="45"/>
      <c r="D23" s="255">
        <v>-1183290655</v>
      </c>
      <c r="E23" s="48">
        <v>-1227290655</v>
      </c>
    </row>
    <row r="24" spans="1:5" ht="15.75">
      <c r="A24" s="43" t="s">
        <v>313</v>
      </c>
      <c r="B24" s="44">
        <v>139</v>
      </c>
      <c r="C24" s="45"/>
      <c r="D24" s="247"/>
      <c r="E24" s="46"/>
    </row>
    <row r="25" spans="1:5" ht="15.75">
      <c r="A25" s="39" t="s">
        <v>92</v>
      </c>
      <c r="B25" s="40">
        <v>140</v>
      </c>
      <c r="C25" s="41"/>
      <c r="D25" s="42">
        <f>SUM(D26:D27)</f>
        <v>0</v>
      </c>
      <c r="E25" s="42">
        <f>SUM(E26:E27)</f>
        <v>0</v>
      </c>
    </row>
    <row r="26" spans="1:5" ht="15.75">
      <c r="A26" s="43" t="s">
        <v>93</v>
      </c>
      <c r="B26" s="44">
        <v>141</v>
      </c>
      <c r="C26" s="45" t="s">
        <v>407</v>
      </c>
      <c r="D26" s="46"/>
      <c r="E26" s="46"/>
    </row>
    <row r="27" spans="1:5" ht="15.75">
      <c r="A27" s="43" t="s">
        <v>94</v>
      </c>
      <c r="B27" s="44">
        <v>149</v>
      </c>
      <c r="C27" s="45"/>
      <c r="D27" s="48"/>
      <c r="E27" s="48"/>
    </row>
    <row r="28" spans="1:5" ht="15.75">
      <c r="A28" s="50" t="s">
        <v>95</v>
      </c>
      <c r="B28" s="412">
        <v>150</v>
      </c>
      <c r="C28" s="51"/>
      <c r="D28" s="52">
        <f>SUM(D29:D33)</f>
        <v>4978477138</v>
      </c>
      <c r="E28" s="52">
        <f>SUM(E29:E33)</f>
        <v>7083875664</v>
      </c>
    </row>
    <row r="29" spans="1:5" ht="15.75">
      <c r="A29" s="43" t="s">
        <v>96</v>
      </c>
      <c r="B29" s="413">
        <v>151</v>
      </c>
      <c r="C29" s="45" t="s">
        <v>419</v>
      </c>
      <c r="D29" s="46">
        <v>1761787877</v>
      </c>
      <c r="E29" s="246">
        <v>4630516978</v>
      </c>
    </row>
    <row r="30" spans="1:5" ht="15.75">
      <c r="A30" s="43" t="s">
        <v>97</v>
      </c>
      <c r="B30" s="413">
        <v>152</v>
      </c>
      <c r="C30" s="45"/>
      <c r="D30" s="246">
        <v>2555899055</v>
      </c>
      <c r="E30" s="46">
        <v>2213244918</v>
      </c>
    </row>
    <row r="31" spans="1:5" ht="15.75">
      <c r="A31" s="43" t="s">
        <v>314</v>
      </c>
      <c r="B31" s="413">
        <v>153</v>
      </c>
      <c r="C31" s="45"/>
      <c r="D31" s="246">
        <v>243273860</v>
      </c>
      <c r="E31" s="46">
        <v>240113768</v>
      </c>
    </row>
    <row r="32" spans="1:5" ht="15.75">
      <c r="A32" s="43" t="s">
        <v>315</v>
      </c>
      <c r="B32" s="413">
        <v>154</v>
      </c>
      <c r="C32" s="45"/>
      <c r="D32" s="246"/>
      <c r="E32" s="46"/>
    </row>
    <row r="33" spans="1:5" ht="15.75">
      <c r="A33" s="43" t="s">
        <v>316</v>
      </c>
      <c r="B33" s="413">
        <v>155</v>
      </c>
      <c r="C33" s="45" t="s">
        <v>406</v>
      </c>
      <c r="D33" s="46">
        <v>417516346</v>
      </c>
      <c r="E33" s="46"/>
    </row>
    <row r="34" spans="1:5" ht="15.75">
      <c r="A34" s="43"/>
      <c r="B34" s="413"/>
      <c r="C34" s="45"/>
      <c r="D34" s="46"/>
      <c r="E34" s="46"/>
    </row>
    <row r="35" spans="1:5" ht="15.75">
      <c r="A35" s="39" t="s">
        <v>98</v>
      </c>
      <c r="B35" s="414">
        <v>200</v>
      </c>
      <c r="C35" s="41"/>
      <c r="D35" s="42">
        <f>D36+D44+D54+D57+D60+D65</f>
        <v>498591031883</v>
      </c>
      <c r="E35" s="42">
        <f>E36+E44+E54+E60+E65+E57</f>
        <v>510735893379</v>
      </c>
    </row>
    <row r="36" spans="1:5" s="2" customFormat="1" ht="15.75">
      <c r="A36" s="39" t="s">
        <v>99</v>
      </c>
      <c r="B36" s="40">
        <v>210</v>
      </c>
      <c r="C36" s="41"/>
      <c r="D36" s="42">
        <f>SUM(D37:D43)</f>
        <v>0</v>
      </c>
      <c r="E36" s="42">
        <f>SUM(E37:E43)</f>
        <v>0</v>
      </c>
    </row>
    <row r="37" spans="1:5" ht="15.75">
      <c r="A37" s="43" t="s">
        <v>100</v>
      </c>
      <c r="B37" s="44">
        <v>211</v>
      </c>
      <c r="C37" s="45" t="s">
        <v>412</v>
      </c>
      <c r="D37" s="46"/>
      <c r="E37" s="46"/>
    </row>
    <row r="38" spans="1:5" ht="15.75">
      <c r="A38" s="43" t="s">
        <v>317</v>
      </c>
      <c r="B38" s="44">
        <v>212</v>
      </c>
      <c r="C38" s="45"/>
      <c r="D38" s="46"/>
      <c r="E38" s="46"/>
    </row>
    <row r="39" spans="1:5" ht="15.75">
      <c r="A39" s="43" t="s">
        <v>318</v>
      </c>
      <c r="B39" s="44">
        <v>213</v>
      </c>
      <c r="C39" s="45"/>
      <c r="D39" s="46"/>
      <c r="E39" s="46"/>
    </row>
    <row r="40" spans="1:5" ht="15.75">
      <c r="A40" s="43" t="s">
        <v>319</v>
      </c>
      <c r="B40" s="44">
        <v>214</v>
      </c>
      <c r="C40" s="45"/>
      <c r="D40" s="46"/>
      <c r="E40" s="46"/>
    </row>
    <row r="41" spans="1:5" ht="15.75">
      <c r="A41" s="43" t="s">
        <v>320</v>
      </c>
      <c r="B41" s="44">
        <v>215</v>
      </c>
      <c r="C41" s="45"/>
      <c r="D41" s="46"/>
      <c r="E41" s="46"/>
    </row>
    <row r="42" spans="1:5" ht="15.75">
      <c r="A42" s="43" t="s">
        <v>321</v>
      </c>
      <c r="B42" s="44">
        <v>216</v>
      </c>
      <c r="C42" s="45"/>
      <c r="D42" s="46"/>
      <c r="E42" s="46"/>
    </row>
    <row r="43" spans="1:5" ht="15.75">
      <c r="A43" s="43" t="s">
        <v>322</v>
      </c>
      <c r="B43" s="44">
        <v>219</v>
      </c>
      <c r="C43" s="45"/>
      <c r="D43" s="46"/>
      <c r="E43" s="46"/>
    </row>
    <row r="44" spans="1:5" ht="15.75">
      <c r="A44" s="39" t="s">
        <v>101</v>
      </c>
      <c r="B44" s="40">
        <v>220</v>
      </c>
      <c r="C44" s="41"/>
      <c r="D44" s="42">
        <f>D45+D48+D51</f>
        <v>413802560717</v>
      </c>
      <c r="E44" s="42">
        <f>E45+E48+E51</f>
        <v>425779421636</v>
      </c>
    </row>
    <row r="45" spans="1:5" ht="15.75">
      <c r="A45" s="43" t="s">
        <v>102</v>
      </c>
      <c r="B45" s="44">
        <v>221</v>
      </c>
      <c r="C45" s="45" t="s">
        <v>414</v>
      </c>
      <c r="D45" s="46">
        <f>D46+D47</f>
        <v>400619187803</v>
      </c>
      <c r="E45" s="46">
        <f>E46+E47</f>
        <v>412596048722</v>
      </c>
    </row>
    <row r="46" spans="1:5" ht="15.75">
      <c r="A46" s="43" t="s">
        <v>103</v>
      </c>
      <c r="B46" s="44">
        <v>222</v>
      </c>
      <c r="C46" s="45"/>
      <c r="D46" s="46">
        <v>674247463419</v>
      </c>
      <c r="E46" s="46">
        <v>674537172819</v>
      </c>
    </row>
    <row r="47" spans="1:5" ht="15.75">
      <c r="A47" s="43" t="s">
        <v>323</v>
      </c>
      <c r="B47" s="44">
        <v>223</v>
      </c>
      <c r="C47" s="53"/>
      <c r="D47" s="54">
        <v>-273628275616</v>
      </c>
      <c r="E47" s="54">
        <v>-261941124097</v>
      </c>
    </row>
    <row r="48" spans="1:5" ht="15.75">
      <c r="A48" s="43" t="s">
        <v>104</v>
      </c>
      <c r="B48" s="44">
        <v>224</v>
      </c>
      <c r="C48" s="45" t="s">
        <v>415</v>
      </c>
      <c r="D48" s="46"/>
      <c r="E48" s="46">
        <f>E49+E50</f>
        <v>0</v>
      </c>
    </row>
    <row r="49" spans="1:5" ht="15.75">
      <c r="A49" s="43" t="s">
        <v>103</v>
      </c>
      <c r="B49" s="44">
        <v>225</v>
      </c>
      <c r="C49" s="45"/>
      <c r="D49" s="46"/>
      <c r="E49" s="46"/>
    </row>
    <row r="50" spans="1:5" ht="15.75">
      <c r="A50" s="43" t="s">
        <v>323</v>
      </c>
      <c r="B50" s="44">
        <v>226</v>
      </c>
      <c r="C50" s="45"/>
      <c r="D50" s="46"/>
      <c r="E50" s="46"/>
    </row>
    <row r="51" spans="1:5" ht="15.75">
      <c r="A51" s="43" t="s">
        <v>105</v>
      </c>
      <c r="B51" s="44">
        <v>227</v>
      </c>
      <c r="C51" s="45" t="s">
        <v>416</v>
      </c>
      <c r="D51" s="46">
        <f>D52+D53</f>
        <v>13183372914</v>
      </c>
      <c r="E51" s="46">
        <f>E52+E53</f>
        <v>13183372914</v>
      </c>
    </row>
    <row r="52" spans="1:5" ht="15.75">
      <c r="A52" s="43" t="s">
        <v>103</v>
      </c>
      <c r="B52" s="44">
        <v>228</v>
      </c>
      <c r="C52" s="45"/>
      <c r="D52" s="46">
        <v>13235372914</v>
      </c>
      <c r="E52" s="46">
        <v>13235372914</v>
      </c>
    </row>
    <row r="53" spans="1:5" ht="15.75">
      <c r="A53" s="43" t="s">
        <v>323</v>
      </c>
      <c r="B53" s="44">
        <v>229</v>
      </c>
      <c r="C53" s="45"/>
      <c r="D53" s="245">
        <v>-52000000</v>
      </c>
      <c r="E53" s="48">
        <v>-52000000</v>
      </c>
    </row>
    <row r="54" spans="1:5" ht="21" customHeight="1">
      <c r="A54" s="39" t="s">
        <v>106</v>
      </c>
      <c r="B54" s="40">
        <v>230</v>
      </c>
      <c r="C54" s="45" t="s">
        <v>421</v>
      </c>
      <c r="D54" s="42">
        <f>D55+D56</f>
        <v>0</v>
      </c>
      <c r="E54" s="42">
        <f>E55+E56</f>
        <v>0</v>
      </c>
    </row>
    <row r="55" spans="1:5" ht="15.75">
      <c r="A55" s="43" t="s">
        <v>103</v>
      </c>
      <c r="B55" s="44">
        <v>231</v>
      </c>
      <c r="C55" s="45"/>
      <c r="D55" s="46"/>
      <c r="E55" s="46"/>
    </row>
    <row r="56" spans="1:5" ht="15.75">
      <c r="A56" s="43" t="s">
        <v>107</v>
      </c>
      <c r="B56" s="44">
        <v>232</v>
      </c>
      <c r="C56" s="45"/>
      <c r="D56" s="46"/>
      <c r="E56" s="46"/>
    </row>
    <row r="57" spans="1:5" ht="15.75">
      <c r="A57" s="39" t="s">
        <v>324</v>
      </c>
      <c r="B57" s="40">
        <v>240</v>
      </c>
      <c r="C57" s="45"/>
      <c r="D57" s="42">
        <f>D58+D59</f>
        <v>826111017</v>
      </c>
      <c r="E57" s="42">
        <f>E58+E59</f>
        <v>826111017</v>
      </c>
    </row>
    <row r="58" spans="1:5" ht="15.75">
      <c r="A58" s="43" t="s">
        <v>325</v>
      </c>
      <c r="B58" s="44">
        <v>241</v>
      </c>
      <c r="C58" s="45"/>
      <c r="D58" s="46"/>
      <c r="E58" s="46"/>
    </row>
    <row r="59" spans="1:5" ht="15.75">
      <c r="A59" s="43" t="s">
        <v>326</v>
      </c>
      <c r="B59" s="44">
        <v>242</v>
      </c>
      <c r="C59" s="45" t="s">
        <v>413</v>
      </c>
      <c r="D59" s="46">
        <v>826111017</v>
      </c>
      <c r="E59" s="46">
        <v>826111017</v>
      </c>
    </row>
    <row r="60" spans="1:5" ht="15.75">
      <c r="A60" s="39" t="s">
        <v>429</v>
      </c>
      <c r="B60" s="40">
        <v>250</v>
      </c>
      <c r="C60" s="45" t="s">
        <v>418</v>
      </c>
      <c r="D60" s="42">
        <f>SUM(D61:D64)</f>
        <v>62311883963</v>
      </c>
      <c r="E60" s="42">
        <f>SUM(E61:E64)</f>
        <v>62311883963</v>
      </c>
    </row>
    <row r="61" spans="1:5" s="4" customFormat="1" ht="15.75">
      <c r="A61" s="43" t="s">
        <v>638</v>
      </c>
      <c r="B61" s="44">
        <v>252</v>
      </c>
      <c r="C61" s="45"/>
      <c r="D61" s="46">
        <v>50811883963</v>
      </c>
      <c r="E61" s="46">
        <v>50811883963</v>
      </c>
    </row>
    <row r="62" spans="1:5" ht="15.75">
      <c r="A62" s="43" t="s">
        <v>639</v>
      </c>
      <c r="B62" s="44">
        <v>253</v>
      </c>
      <c r="C62" s="45"/>
      <c r="D62" s="46">
        <v>11500000000</v>
      </c>
      <c r="E62" s="46">
        <v>11500000000</v>
      </c>
    </row>
    <row r="63" spans="1:5" s="4" customFormat="1" ht="15" customHeight="1">
      <c r="A63" s="43" t="s">
        <v>640</v>
      </c>
      <c r="B63" s="44">
        <v>254</v>
      </c>
      <c r="C63" s="45"/>
      <c r="D63" s="54"/>
      <c r="E63" s="54"/>
    </row>
    <row r="64" spans="1:5" s="4" customFormat="1" ht="15" customHeight="1">
      <c r="A64" s="59" t="s">
        <v>641</v>
      </c>
      <c r="B64" s="60">
        <v>255</v>
      </c>
      <c r="C64" s="61"/>
      <c r="D64" s="250"/>
      <c r="E64" s="250"/>
    </row>
    <row r="65" spans="1:5" s="2" customFormat="1" ht="15" customHeight="1">
      <c r="A65" s="55" t="s">
        <v>430</v>
      </c>
      <c r="B65" s="56">
        <v>260</v>
      </c>
      <c r="C65" s="57"/>
      <c r="D65" s="58">
        <f>SUM(D66:D69)</f>
        <v>21650476186</v>
      </c>
      <c r="E65" s="58">
        <f>SUM(E66:E69)</f>
        <v>21818476763</v>
      </c>
    </row>
    <row r="66" spans="1:5" s="4" customFormat="1" ht="15" customHeight="1">
      <c r="A66" s="59" t="s">
        <v>108</v>
      </c>
      <c r="B66" s="60">
        <v>261</v>
      </c>
      <c r="C66" s="61" t="s">
        <v>419</v>
      </c>
      <c r="D66" s="62">
        <v>21650476186</v>
      </c>
      <c r="E66" s="62">
        <v>21818476763</v>
      </c>
    </row>
    <row r="67" spans="1:5" s="4" customFormat="1" ht="15" customHeight="1">
      <c r="A67" s="59" t="s">
        <v>109</v>
      </c>
      <c r="B67" s="60">
        <v>262</v>
      </c>
      <c r="C67" s="61" t="s">
        <v>420</v>
      </c>
      <c r="D67" s="62"/>
      <c r="E67" s="62"/>
    </row>
    <row r="68" spans="1:5" s="4" customFormat="1" ht="15" customHeight="1">
      <c r="A68" s="59" t="s">
        <v>327</v>
      </c>
      <c r="B68" s="60">
        <v>263</v>
      </c>
      <c r="C68" s="61"/>
      <c r="D68" s="62"/>
      <c r="E68" s="62"/>
    </row>
    <row r="69" spans="1:5" ht="15.75">
      <c r="A69" s="63" t="s">
        <v>328</v>
      </c>
      <c r="B69" s="64">
        <v>268</v>
      </c>
      <c r="C69" s="65"/>
      <c r="D69" s="66"/>
      <c r="E69" s="66"/>
    </row>
    <row r="70" spans="1:6" ht="18.75" customHeight="1">
      <c r="A70" s="67" t="s">
        <v>329</v>
      </c>
      <c r="B70" s="67">
        <v>270</v>
      </c>
      <c r="C70" s="68"/>
      <c r="D70" s="69">
        <f>D8+D35</f>
        <v>650890214085</v>
      </c>
      <c r="E70" s="69">
        <f>E8+E35</f>
        <v>653677468579</v>
      </c>
      <c r="F70" s="3"/>
    </row>
    <row r="71" spans="1:5" ht="15.75">
      <c r="A71" s="18"/>
      <c r="B71" s="23"/>
      <c r="C71" s="28"/>
      <c r="D71" s="70"/>
      <c r="E71" s="70"/>
    </row>
    <row r="72" spans="1:5" ht="15.75">
      <c r="A72" s="212" t="s">
        <v>110</v>
      </c>
      <c r="B72" s="71" t="s">
        <v>85</v>
      </c>
      <c r="C72" s="72" t="s">
        <v>60</v>
      </c>
      <c r="D72" s="73" t="s">
        <v>179</v>
      </c>
      <c r="E72" s="34" t="s">
        <v>290</v>
      </c>
    </row>
    <row r="73" spans="1:5" ht="15.75">
      <c r="A73" s="79" t="s">
        <v>111</v>
      </c>
      <c r="B73" s="36">
        <v>300</v>
      </c>
      <c r="C73" s="37"/>
      <c r="D73" s="38">
        <f>D74+D89</f>
        <v>355878479455</v>
      </c>
      <c r="E73" s="38">
        <f>E74+E89</f>
        <v>357869016273</v>
      </c>
    </row>
    <row r="74" spans="1:5" ht="15.75">
      <c r="A74" s="39" t="s">
        <v>112</v>
      </c>
      <c r="B74" s="40">
        <v>310</v>
      </c>
      <c r="C74" s="41"/>
      <c r="D74" s="42">
        <f>SUM(D75:D88)</f>
        <v>103821365340</v>
      </c>
      <c r="E74" s="42">
        <f>SUM(E75:E88)</f>
        <v>104335672605</v>
      </c>
    </row>
    <row r="75" spans="1:5" ht="15.75">
      <c r="A75" s="43" t="s">
        <v>330</v>
      </c>
      <c r="B75" s="44">
        <v>311</v>
      </c>
      <c r="C75" s="45" t="s">
        <v>425</v>
      </c>
      <c r="D75" s="246">
        <v>33537908109</v>
      </c>
      <c r="E75" s="47">
        <v>31316683811</v>
      </c>
    </row>
    <row r="76" spans="1:5" ht="15.75">
      <c r="A76" s="43" t="s">
        <v>332</v>
      </c>
      <c r="B76" s="44">
        <v>312</v>
      </c>
      <c r="C76" s="45" t="s">
        <v>425</v>
      </c>
      <c r="D76" s="246">
        <v>3953475886</v>
      </c>
      <c r="E76" s="47">
        <v>982500358</v>
      </c>
    </row>
    <row r="77" spans="1:5" ht="15.75">
      <c r="A77" s="43" t="s">
        <v>331</v>
      </c>
      <c r="B77" s="44">
        <v>313</v>
      </c>
      <c r="C77" s="45" t="s">
        <v>422</v>
      </c>
      <c r="D77" s="246">
        <v>7871762331</v>
      </c>
      <c r="E77" s="47">
        <v>7243751529</v>
      </c>
    </row>
    <row r="78" spans="1:5" ht="15.75">
      <c r="A78" s="43" t="s">
        <v>333</v>
      </c>
      <c r="B78" s="44">
        <v>314</v>
      </c>
      <c r="C78" s="45"/>
      <c r="D78" s="291">
        <v>7574426765</v>
      </c>
      <c r="E78" s="74">
        <v>14261952570</v>
      </c>
    </row>
    <row r="79" spans="1:5" ht="15.75">
      <c r="A79" s="43" t="s">
        <v>334</v>
      </c>
      <c r="B79" s="44">
        <v>315</v>
      </c>
      <c r="C79" s="45" t="s">
        <v>423</v>
      </c>
      <c r="D79" s="246">
        <v>3935899578</v>
      </c>
      <c r="E79" s="46">
        <v>3274804056</v>
      </c>
    </row>
    <row r="80" spans="1:5" ht="15.75">
      <c r="A80" s="43" t="s">
        <v>335</v>
      </c>
      <c r="B80" s="44">
        <v>316</v>
      </c>
      <c r="C80" s="45"/>
      <c r="D80" s="246"/>
      <c r="E80" s="46"/>
    </row>
    <row r="81" spans="1:5" ht="15.75">
      <c r="A81" s="43" t="s">
        <v>336</v>
      </c>
      <c r="B81" s="44">
        <v>317</v>
      </c>
      <c r="C81" s="45"/>
      <c r="D81" s="246"/>
      <c r="E81" s="46"/>
    </row>
    <row r="82" spans="1:5" ht="15.75">
      <c r="A82" s="43" t="s">
        <v>337</v>
      </c>
      <c r="B82" s="44">
        <v>318</v>
      </c>
      <c r="C82" s="45" t="s">
        <v>577</v>
      </c>
      <c r="D82" s="246">
        <v>1386215960</v>
      </c>
      <c r="E82" s="46">
        <v>805978685</v>
      </c>
    </row>
    <row r="83" spans="1:5" ht="15.75">
      <c r="A83" s="43" t="s">
        <v>338</v>
      </c>
      <c r="B83" s="44">
        <v>319</v>
      </c>
      <c r="C83" s="45" t="s">
        <v>577</v>
      </c>
      <c r="D83" s="246">
        <f>14616010631</f>
        <v>14616010631</v>
      </c>
      <c r="E83" s="246">
        <f>17210139437-5110417271</f>
        <v>12099722166</v>
      </c>
    </row>
    <row r="84" spans="1:5" ht="15.75">
      <c r="A84" s="43" t="s">
        <v>339</v>
      </c>
      <c r="B84" s="44">
        <v>320</v>
      </c>
      <c r="C84" s="45" t="s">
        <v>656</v>
      </c>
      <c r="D84" s="47">
        <v>29871280512</v>
      </c>
      <c r="E84" s="46">
        <v>32487593862</v>
      </c>
    </row>
    <row r="85" spans="1:5" ht="15.75">
      <c r="A85" s="43" t="s">
        <v>340</v>
      </c>
      <c r="B85" s="44">
        <v>321</v>
      </c>
      <c r="C85" s="45" t="s">
        <v>587</v>
      </c>
      <c r="D85" s="47">
        <v>97991466</v>
      </c>
      <c r="E85" s="46">
        <v>449381466</v>
      </c>
    </row>
    <row r="86" spans="1:5" ht="15.75">
      <c r="A86" s="43" t="s">
        <v>341</v>
      </c>
      <c r="B86" s="44">
        <v>322</v>
      </c>
      <c r="C86" s="45"/>
      <c r="D86" s="47">
        <v>976394102</v>
      </c>
      <c r="E86" s="46">
        <v>1413304102</v>
      </c>
    </row>
    <row r="87" spans="1:5" ht="15.75">
      <c r="A87" s="43" t="s">
        <v>342</v>
      </c>
      <c r="B87" s="44">
        <v>323</v>
      </c>
      <c r="C87" s="45"/>
      <c r="D87" s="47"/>
      <c r="E87" s="46"/>
    </row>
    <row r="88" spans="1:5" ht="15.75">
      <c r="A88" s="75" t="s">
        <v>343</v>
      </c>
      <c r="B88" s="76">
        <v>324</v>
      </c>
      <c r="C88" s="45"/>
      <c r="D88" s="46"/>
      <c r="E88" s="46"/>
    </row>
    <row r="89" spans="1:5" ht="15.75">
      <c r="A89" s="39" t="s">
        <v>113</v>
      </c>
      <c r="B89" s="40">
        <v>330</v>
      </c>
      <c r="C89" s="41"/>
      <c r="D89" s="42">
        <f>SUM(D90:D102)</f>
        <v>252057114115</v>
      </c>
      <c r="E89" s="42">
        <f>SUM(E90:E102)</f>
        <v>253533343668</v>
      </c>
    </row>
    <row r="90" spans="1:5" ht="15.75">
      <c r="A90" s="43" t="s">
        <v>344</v>
      </c>
      <c r="B90" s="44">
        <v>331</v>
      </c>
      <c r="C90" s="45"/>
      <c r="D90" s="46"/>
      <c r="E90" s="46"/>
    </row>
    <row r="91" spans="1:5" ht="15.75">
      <c r="A91" s="43" t="s">
        <v>345</v>
      </c>
      <c r="B91" s="44">
        <v>332</v>
      </c>
      <c r="C91" s="45"/>
      <c r="D91" s="46"/>
      <c r="E91" s="46"/>
    </row>
    <row r="92" spans="1:5" ht="15.75">
      <c r="A92" s="43" t="s">
        <v>432</v>
      </c>
      <c r="B92" s="44">
        <v>333</v>
      </c>
      <c r="C92" s="45"/>
      <c r="D92" s="46"/>
      <c r="E92" s="46"/>
    </row>
    <row r="93" spans="1:5" s="4" customFormat="1" ht="15.75">
      <c r="A93" s="43" t="s">
        <v>431</v>
      </c>
      <c r="B93" s="44">
        <v>334</v>
      </c>
      <c r="C93" s="45"/>
      <c r="D93" s="47"/>
      <c r="E93" s="46"/>
    </row>
    <row r="94" spans="1:5" ht="15.75">
      <c r="A94" s="43" t="s">
        <v>346</v>
      </c>
      <c r="B94" s="44">
        <v>335</v>
      </c>
      <c r="C94" s="45"/>
      <c r="D94" s="46"/>
      <c r="E94" s="46"/>
    </row>
    <row r="95" spans="1:5" ht="15.75">
      <c r="A95" s="43" t="s">
        <v>347</v>
      </c>
      <c r="B95" s="44">
        <v>336</v>
      </c>
      <c r="C95" s="45"/>
      <c r="D95" s="48">
        <v>-202178293</v>
      </c>
      <c r="E95" s="46"/>
    </row>
    <row r="96" spans="1:5" ht="15.75">
      <c r="A96" s="43" t="s">
        <v>348</v>
      </c>
      <c r="B96" s="44">
        <v>337</v>
      </c>
      <c r="C96" s="45"/>
      <c r="D96" s="46">
        <v>4225372011</v>
      </c>
      <c r="E96" s="246">
        <f>389006000+5110417271</f>
        <v>5499423271</v>
      </c>
    </row>
    <row r="97" spans="1:5" ht="15.75">
      <c r="A97" s="75" t="s">
        <v>349</v>
      </c>
      <c r="B97" s="76">
        <v>338</v>
      </c>
      <c r="C97" s="45" t="s">
        <v>424</v>
      </c>
      <c r="D97" s="46">
        <v>248033920397</v>
      </c>
      <c r="E97" s="46">
        <v>248033920397</v>
      </c>
    </row>
    <row r="98" spans="1:5" ht="15.75">
      <c r="A98" s="75" t="s">
        <v>350</v>
      </c>
      <c r="B98" s="76">
        <v>339</v>
      </c>
      <c r="C98" s="45" t="s">
        <v>509</v>
      </c>
      <c r="D98" s="46"/>
      <c r="E98" s="46"/>
    </row>
    <row r="99" spans="1:5" ht="15.75">
      <c r="A99" s="75" t="s">
        <v>351</v>
      </c>
      <c r="B99" s="76">
        <v>340</v>
      </c>
      <c r="C99" s="45" t="s">
        <v>585</v>
      </c>
      <c r="D99" s="46"/>
      <c r="E99" s="46"/>
    </row>
    <row r="100" spans="1:5" ht="15.75">
      <c r="A100" s="75" t="s">
        <v>352</v>
      </c>
      <c r="B100" s="76">
        <v>341</v>
      </c>
      <c r="C100" s="45" t="s">
        <v>586</v>
      </c>
      <c r="D100" s="46"/>
      <c r="E100" s="46"/>
    </row>
    <row r="101" spans="1:5" ht="15.75">
      <c r="A101" s="75" t="s">
        <v>353</v>
      </c>
      <c r="B101" s="76">
        <v>342</v>
      </c>
      <c r="C101" s="45" t="s">
        <v>587</v>
      </c>
      <c r="D101" s="46"/>
      <c r="E101" s="46"/>
    </row>
    <row r="102" spans="1:5" ht="15.75">
      <c r="A102" s="75" t="s">
        <v>354</v>
      </c>
      <c r="B102" s="76">
        <v>343</v>
      </c>
      <c r="C102" s="45"/>
      <c r="D102" s="46"/>
      <c r="E102" s="46"/>
    </row>
    <row r="103" spans="1:5" ht="15.75">
      <c r="A103" s="39" t="s">
        <v>114</v>
      </c>
      <c r="B103" s="40">
        <v>400</v>
      </c>
      <c r="C103" s="41"/>
      <c r="D103" s="42">
        <f>D104+D122</f>
        <v>295011734630</v>
      </c>
      <c r="E103" s="42">
        <f>E104+E122</f>
        <v>295808452306</v>
      </c>
    </row>
    <row r="104" spans="1:5" ht="15.75">
      <c r="A104" s="39" t="s">
        <v>115</v>
      </c>
      <c r="B104" s="40">
        <v>410</v>
      </c>
      <c r="C104" s="41" t="s">
        <v>417</v>
      </c>
      <c r="D104" s="42">
        <f>SUM(D106:D117)+D121</f>
        <v>295011734630</v>
      </c>
      <c r="E104" s="42">
        <f>SUM(E106:E117)+E121</f>
        <v>295808452306</v>
      </c>
    </row>
    <row r="105" spans="1:5" ht="15.75">
      <c r="A105" s="43" t="s">
        <v>355</v>
      </c>
      <c r="B105" s="44">
        <v>411</v>
      </c>
      <c r="C105" s="45" t="s">
        <v>417</v>
      </c>
      <c r="D105" s="46">
        <v>150000000000</v>
      </c>
      <c r="E105" s="46">
        <v>150000000000</v>
      </c>
    </row>
    <row r="106" spans="1:5" ht="15.75">
      <c r="A106" s="77" t="s">
        <v>358</v>
      </c>
      <c r="B106" s="44" t="s">
        <v>356</v>
      </c>
      <c r="C106" s="45"/>
      <c r="D106" s="46">
        <v>150000000000</v>
      </c>
      <c r="E106" s="46">
        <v>150000000000</v>
      </c>
    </row>
    <row r="107" spans="1:5" ht="15.75">
      <c r="A107" s="77" t="s">
        <v>359</v>
      </c>
      <c r="B107" s="44" t="s">
        <v>357</v>
      </c>
      <c r="C107" s="45"/>
      <c r="D107" s="46"/>
      <c r="E107" s="46"/>
    </row>
    <row r="108" spans="1:5" ht="15.75">
      <c r="A108" s="43" t="s">
        <v>116</v>
      </c>
      <c r="B108" s="44">
        <v>412</v>
      </c>
      <c r="C108" s="45"/>
      <c r="D108" s="246">
        <v>135414178</v>
      </c>
      <c r="E108" s="46">
        <v>132428325</v>
      </c>
    </row>
    <row r="109" spans="1:5" ht="15.75">
      <c r="A109" s="43" t="s">
        <v>360</v>
      </c>
      <c r="B109" s="44">
        <v>413</v>
      </c>
      <c r="C109" s="45"/>
      <c r="D109" s="46"/>
      <c r="E109" s="46"/>
    </row>
    <row r="110" spans="1:5" ht="15.75">
      <c r="A110" s="43" t="s">
        <v>361</v>
      </c>
      <c r="B110" s="44">
        <v>414</v>
      </c>
      <c r="C110" s="45"/>
      <c r="D110" s="46"/>
      <c r="E110" s="46"/>
    </row>
    <row r="111" spans="1:5" ht="15.75">
      <c r="A111" s="43" t="s">
        <v>362</v>
      </c>
      <c r="B111" s="44">
        <v>415</v>
      </c>
      <c r="C111" s="45"/>
      <c r="D111" s="46"/>
      <c r="E111" s="46"/>
    </row>
    <row r="112" spans="1:5" ht="15.75">
      <c r="A112" s="43" t="s">
        <v>363</v>
      </c>
      <c r="B112" s="44">
        <v>416</v>
      </c>
      <c r="C112" s="45"/>
      <c r="D112" s="46"/>
      <c r="E112" s="48"/>
    </row>
    <row r="113" spans="1:5" ht="15.75">
      <c r="A113" s="43" t="s">
        <v>364</v>
      </c>
      <c r="B113" s="44">
        <v>417</v>
      </c>
      <c r="C113" s="45" t="s">
        <v>417</v>
      </c>
      <c r="D113" s="46"/>
      <c r="E113" s="46"/>
    </row>
    <row r="114" spans="1:5" ht="15.75">
      <c r="A114" s="43" t="s">
        <v>365</v>
      </c>
      <c r="B114" s="44">
        <v>418</v>
      </c>
      <c r="C114" s="45" t="s">
        <v>417</v>
      </c>
      <c r="D114" s="46">
        <v>35041646866</v>
      </c>
      <c r="E114" s="46">
        <f>24370903345+10654687390</f>
        <v>35025590735</v>
      </c>
    </row>
    <row r="115" spans="1:5" ht="15.75">
      <c r="A115" s="43" t="s">
        <v>366</v>
      </c>
      <c r="B115" s="44">
        <v>419</v>
      </c>
      <c r="C115" s="45"/>
      <c r="D115" s="46"/>
      <c r="E115" s="46"/>
    </row>
    <row r="116" spans="1:5" s="4" customFormat="1" ht="15.75">
      <c r="A116" s="43" t="s">
        <v>367</v>
      </c>
      <c r="B116" s="44">
        <v>420</v>
      </c>
      <c r="C116" s="45" t="s">
        <v>417</v>
      </c>
      <c r="D116" s="46">
        <v>3410429248</v>
      </c>
      <c r="E116" s="46">
        <v>3410429248</v>
      </c>
    </row>
    <row r="117" spans="1:5" s="4" customFormat="1" ht="15.75">
      <c r="A117" s="59" t="s">
        <v>368</v>
      </c>
      <c r="B117" s="60">
        <v>421</v>
      </c>
      <c r="C117" s="61"/>
      <c r="D117" s="251">
        <f>D118+D119</f>
        <v>95200084378</v>
      </c>
      <c r="E117" s="252">
        <f>E118+E119</f>
        <v>95983056804</v>
      </c>
    </row>
    <row r="118" spans="1:5" s="4" customFormat="1" ht="15.75" hidden="1">
      <c r="A118" s="248" t="s">
        <v>369</v>
      </c>
      <c r="B118" s="60" t="s">
        <v>371</v>
      </c>
      <c r="C118" s="61"/>
      <c r="D118" s="253">
        <v>95200084378</v>
      </c>
      <c r="E118" s="46">
        <v>95983056804</v>
      </c>
    </row>
    <row r="119" spans="1:5" s="4" customFormat="1" ht="15.75" hidden="1">
      <c r="A119" s="77" t="s">
        <v>370</v>
      </c>
      <c r="B119" s="44" t="s">
        <v>372</v>
      </c>
      <c r="C119" s="45" t="s">
        <v>417</v>
      </c>
      <c r="D119" s="74"/>
      <c r="E119" s="46"/>
    </row>
    <row r="120" spans="1:5" s="4" customFormat="1" ht="15.75">
      <c r="A120" s="43" t="s">
        <v>373</v>
      </c>
      <c r="B120" s="44">
        <v>422</v>
      </c>
      <c r="C120" s="45"/>
      <c r="D120" s="74"/>
      <c r="E120" s="46"/>
    </row>
    <row r="121" spans="1:5" s="4" customFormat="1" ht="15.75">
      <c r="A121" s="411" t="s">
        <v>606</v>
      </c>
      <c r="B121" s="44">
        <v>429</v>
      </c>
      <c r="C121" s="45"/>
      <c r="D121" s="74">
        <v>11224159960</v>
      </c>
      <c r="E121" s="46">
        <v>11256947194</v>
      </c>
    </row>
    <row r="122" spans="1:5" s="2" customFormat="1" ht="19.5" customHeight="1">
      <c r="A122" s="39" t="s">
        <v>117</v>
      </c>
      <c r="B122" s="40">
        <v>430</v>
      </c>
      <c r="C122" s="41"/>
      <c r="D122" s="42">
        <f>SUM(D123:D124)</f>
        <v>0</v>
      </c>
      <c r="E122" s="42">
        <f>SUM(E123:E124)</f>
        <v>0</v>
      </c>
    </row>
    <row r="123" spans="1:5" ht="15.75">
      <c r="A123" s="43" t="s">
        <v>118</v>
      </c>
      <c r="B123" s="44">
        <v>431</v>
      </c>
      <c r="C123" s="45" t="s">
        <v>588</v>
      </c>
      <c r="D123" s="46"/>
      <c r="E123" s="46"/>
    </row>
    <row r="124" spans="1:5" ht="15.75">
      <c r="A124" s="43" t="s">
        <v>119</v>
      </c>
      <c r="B124" s="44">
        <v>432</v>
      </c>
      <c r="C124" s="45"/>
      <c r="D124" s="49"/>
      <c r="E124" s="46"/>
    </row>
    <row r="125" spans="1:5" ht="19.5" customHeight="1">
      <c r="A125" s="67" t="s">
        <v>643</v>
      </c>
      <c r="B125" s="67">
        <v>440</v>
      </c>
      <c r="C125" s="68"/>
      <c r="D125" s="69">
        <f>D73+D103</f>
        <v>650890214085</v>
      </c>
      <c r="E125" s="69">
        <f>E73+E103+E122</f>
        <v>653677468579</v>
      </c>
    </row>
    <row r="126" spans="1:5" ht="15.75">
      <c r="A126" s="18"/>
      <c r="B126" s="23"/>
      <c r="C126" s="28"/>
      <c r="D126" s="70"/>
      <c r="E126" s="18"/>
    </row>
    <row r="127" spans="1:5" ht="15.75">
      <c r="A127" s="18"/>
      <c r="B127" s="23"/>
      <c r="C127" s="28"/>
      <c r="D127" s="70"/>
      <c r="E127" s="70"/>
    </row>
    <row r="128" spans="1:5" ht="15.75">
      <c r="A128" s="18"/>
      <c r="B128" s="23"/>
      <c r="C128" s="28"/>
      <c r="D128" s="70"/>
      <c r="E128" s="18"/>
    </row>
    <row r="129" spans="1:5" ht="15.75">
      <c r="A129" s="18"/>
      <c r="B129" s="23"/>
      <c r="C129" s="28"/>
      <c r="D129" s="70"/>
      <c r="E129" s="18"/>
    </row>
    <row r="130" spans="1:5" ht="15.75">
      <c r="A130" s="18"/>
      <c r="B130" s="18"/>
      <c r="C130" s="23"/>
      <c r="D130" s="70"/>
      <c r="E130" s="70"/>
    </row>
    <row r="131" spans="1:5" ht="15.75">
      <c r="A131" s="18"/>
      <c r="B131" s="23"/>
      <c r="C131" s="427" t="s">
        <v>668</v>
      </c>
      <c r="D131" s="427"/>
      <c r="E131" s="427"/>
    </row>
    <row r="132" spans="1:5" ht="35.25" customHeight="1">
      <c r="A132" s="428" t="s">
        <v>433</v>
      </c>
      <c r="B132" s="429"/>
      <c r="C132" s="422" t="s">
        <v>29</v>
      </c>
      <c r="D132" s="422"/>
      <c r="E132" s="422"/>
    </row>
    <row r="133" spans="1:5" ht="15.75">
      <c r="A133" s="78" t="s">
        <v>302</v>
      </c>
      <c r="B133" s="78"/>
      <c r="C133" s="30"/>
      <c r="D133" s="78"/>
      <c r="E133" s="78"/>
    </row>
    <row r="134" spans="1:5" ht="15.75">
      <c r="A134" s="78"/>
      <c r="B134" s="78"/>
      <c r="C134" s="30"/>
      <c r="D134" s="78"/>
      <c r="E134" s="78"/>
    </row>
    <row r="135" spans="1:5" ht="15.75">
      <c r="A135" s="78" t="s">
        <v>669</v>
      </c>
      <c r="B135" s="78"/>
      <c r="C135" s="30"/>
      <c r="D135" s="30" t="s">
        <v>671</v>
      </c>
      <c r="E135" s="78"/>
    </row>
    <row r="136" spans="1:5" ht="15.75">
      <c r="A136" s="78"/>
      <c r="B136" s="78"/>
      <c r="C136" s="30"/>
      <c r="D136" s="78"/>
      <c r="E136" s="78"/>
    </row>
    <row r="137" spans="1:5" ht="15.75">
      <c r="A137" s="78"/>
      <c r="B137" s="78"/>
      <c r="C137" s="30"/>
      <c r="D137" s="78"/>
      <c r="E137" s="78"/>
    </row>
    <row r="138" spans="1:5" ht="15.75">
      <c r="A138" s="420" t="s">
        <v>426</v>
      </c>
      <c r="B138" s="420"/>
      <c r="C138" s="421" t="s">
        <v>374</v>
      </c>
      <c r="D138" s="421"/>
      <c r="E138" s="421"/>
    </row>
    <row r="139" spans="1:5" ht="15.75">
      <c r="A139" s="30"/>
      <c r="B139" s="30"/>
      <c r="C139" s="30"/>
      <c r="D139" s="30"/>
      <c r="E139" s="30"/>
    </row>
    <row r="140" spans="1:5" ht="15.75">
      <c r="A140" s="18"/>
      <c r="B140" s="18"/>
      <c r="C140" s="23"/>
      <c r="D140" s="18"/>
      <c r="E140" s="18"/>
    </row>
    <row r="141" spans="1:5" ht="15.75">
      <c r="A141" s="18"/>
      <c r="B141" s="18"/>
      <c r="C141" s="23"/>
      <c r="D141" s="18"/>
      <c r="E141" s="204"/>
    </row>
    <row r="142" spans="1:5" ht="15.75">
      <c r="A142" s="18"/>
      <c r="B142" s="18"/>
      <c r="C142" s="23"/>
      <c r="D142" s="18"/>
      <c r="E142" s="204"/>
    </row>
    <row r="143" spans="1:5" ht="15.75">
      <c r="A143" s="18"/>
      <c r="B143" s="18"/>
      <c r="C143" s="23"/>
      <c r="D143" s="18"/>
      <c r="E143" s="70"/>
    </row>
    <row r="144" spans="1:5" ht="15.75">
      <c r="A144" s="18"/>
      <c r="B144" s="18"/>
      <c r="C144" s="23"/>
      <c r="D144" s="18"/>
      <c r="E144" s="70"/>
    </row>
    <row r="145" spans="1:5" ht="15.75">
      <c r="A145" s="18"/>
      <c r="B145" s="18"/>
      <c r="C145" s="23"/>
      <c r="D145" s="18"/>
      <c r="E145" s="70"/>
    </row>
    <row r="146" spans="1:5" ht="15.75">
      <c r="A146" s="18"/>
      <c r="B146" s="18"/>
      <c r="C146" s="23"/>
      <c r="D146" s="18"/>
      <c r="E146" s="70"/>
    </row>
    <row r="147" spans="1:5" ht="15.75">
      <c r="A147" s="18"/>
      <c r="B147" s="18"/>
      <c r="C147" s="23"/>
      <c r="D147" s="18"/>
      <c r="E147" s="70"/>
    </row>
    <row r="148" spans="1:5" ht="15.75">
      <c r="A148" s="18"/>
      <c r="B148" s="18"/>
      <c r="C148" s="23"/>
      <c r="D148" s="18"/>
      <c r="E148" s="70"/>
    </row>
    <row r="149" spans="1:5" ht="15.75">
      <c r="A149" s="18"/>
      <c r="B149" s="18"/>
      <c r="C149" s="23"/>
      <c r="D149" s="18"/>
      <c r="E149" s="70"/>
    </row>
    <row r="150" spans="1:5" ht="15.75">
      <c r="A150" s="18"/>
      <c r="B150" s="18"/>
      <c r="C150" s="23"/>
      <c r="D150" s="18"/>
      <c r="E150" s="70"/>
    </row>
    <row r="151" spans="1:5" ht="15.75">
      <c r="A151" s="18"/>
      <c r="B151" s="18"/>
      <c r="C151" s="23"/>
      <c r="D151" s="18"/>
      <c r="E151" s="70"/>
    </row>
    <row r="152" spans="1:5" ht="15.75">
      <c r="A152" s="18"/>
      <c r="B152" s="18"/>
      <c r="C152" s="23"/>
      <c r="D152" s="18"/>
      <c r="E152" s="70"/>
    </row>
    <row r="153" spans="1:5" ht="15.75">
      <c r="A153" s="18"/>
      <c r="B153" s="18"/>
      <c r="C153" s="23"/>
      <c r="D153" s="18"/>
      <c r="E153" s="70"/>
    </row>
    <row r="154" spans="1:5" ht="15.75">
      <c r="A154" s="18"/>
      <c r="B154" s="18"/>
      <c r="C154" s="23"/>
      <c r="D154" s="18"/>
      <c r="E154" s="70"/>
    </row>
    <row r="155" spans="1:5" ht="15.75">
      <c r="A155" s="18"/>
      <c r="B155" s="18"/>
      <c r="C155" s="23"/>
      <c r="D155" s="18"/>
      <c r="E155" s="70"/>
    </row>
    <row r="156" spans="1:5" ht="15.75">
      <c r="A156" s="18"/>
      <c r="B156" s="18"/>
      <c r="C156" s="23"/>
      <c r="D156" s="18"/>
      <c r="E156" s="70"/>
    </row>
    <row r="157" spans="1:5" ht="15.75">
      <c r="A157" s="18"/>
      <c r="B157" s="18"/>
      <c r="C157" s="23"/>
      <c r="D157" s="18"/>
      <c r="E157" s="70"/>
    </row>
    <row r="158" spans="1:5" ht="15.75">
      <c r="A158" s="18"/>
      <c r="B158" s="18"/>
      <c r="C158" s="23"/>
      <c r="D158" s="18"/>
      <c r="E158" s="70"/>
    </row>
    <row r="159" spans="1:5" ht="15.75">
      <c r="A159" s="18"/>
      <c r="B159" s="18"/>
      <c r="C159" s="23"/>
      <c r="D159" s="18"/>
      <c r="E159" s="70"/>
    </row>
    <row r="160" spans="1:5" ht="15.75">
      <c r="A160" s="18"/>
      <c r="B160" s="18"/>
      <c r="C160" s="23"/>
      <c r="D160" s="18"/>
      <c r="E160" s="70"/>
    </row>
    <row r="161" spans="1:5" ht="15.75">
      <c r="A161" s="18"/>
      <c r="B161" s="18"/>
      <c r="C161" s="23"/>
      <c r="D161" s="18"/>
      <c r="E161" s="70"/>
    </row>
    <row r="162" spans="1:5" ht="15.75">
      <c r="A162" s="18"/>
      <c r="B162" s="18"/>
      <c r="C162" s="23"/>
      <c r="D162" s="18"/>
      <c r="E162" s="70"/>
    </row>
    <row r="163" spans="1:5" ht="15.75">
      <c r="A163" s="18"/>
      <c r="B163" s="18"/>
      <c r="C163" s="23"/>
      <c r="D163" s="18"/>
      <c r="E163" s="70"/>
    </row>
    <row r="164" spans="1:5" ht="15.75">
      <c r="A164" s="18"/>
      <c r="B164" s="18"/>
      <c r="C164" s="23"/>
      <c r="D164" s="18"/>
      <c r="E164" s="70"/>
    </row>
    <row r="165" spans="1:5" ht="15.75">
      <c r="A165" s="18"/>
      <c r="B165" s="18"/>
      <c r="C165" s="23"/>
      <c r="D165" s="18"/>
      <c r="E165" s="70"/>
    </row>
    <row r="166" spans="1:5" ht="15.75">
      <c r="A166" s="18"/>
      <c r="B166" s="18"/>
      <c r="C166" s="23"/>
      <c r="D166" s="18"/>
      <c r="E166" s="70"/>
    </row>
    <row r="167" spans="1:5" ht="15.75">
      <c r="A167" s="18"/>
      <c r="B167" s="18"/>
      <c r="C167" s="23"/>
      <c r="D167" s="18"/>
      <c r="E167" s="70"/>
    </row>
    <row r="168" spans="1:5" ht="15.75">
      <c r="A168" s="18"/>
      <c r="B168" s="18"/>
      <c r="C168" s="23"/>
      <c r="D168" s="18"/>
      <c r="E168" s="70"/>
    </row>
    <row r="169" spans="1:5" ht="15.75">
      <c r="A169" s="18"/>
      <c r="B169" s="18"/>
      <c r="C169" s="23"/>
      <c r="D169" s="18"/>
      <c r="E169" s="70"/>
    </row>
    <row r="170" spans="1:5" ht="15.75">
      <c r="A170" s="18"/>
      <c r="B170" s="18"/>
      <c r="C170" s="23"/>
      <c r="D170" s="18"/>
      <c r="E170" s="70"/>
    </row>
    <row r="171" spans="1:5" ht="15.75">
      <c r="A171" s="18"/>
      <c r="B171" s="18"/>
      <c r="C171" s="23"/>
      <c r="D171" s="18"/>
      <c r="E171" s="70"/>
    </row>
    <row r="172" spans="1:5" ht="15.75">
      <c r="A172" s="18"/>
      <c r="B172" s="18"/>
      <c r="C172" s="23"/>
      <c r="D172" s="18"/>
      <c r="E172" s="70"/>
    </row>
    <row r="173" spans="1:5" ht="15.75">
      <c r="A173" s="18"/>
      <c r="B173" s="18"/>
      <c r="C173" s="23"/>
      <c r="D173" s="18"/>
      <c r="E173" s="70"/>
    </row>
    <row r="174" spans="1:5" ht="15.75">
      <c r="A174" s="18"/>
      <c r="B174" s="18"/>
      <c r="C174" s="23"/>
      <c r="D174" s="18"/>
      <c r="E174" s="70"/>
    </row>
    <row r="175" spans="1:5" ht="15.75">
      <c r="A175" s="18"/>
      <c r="B175" s="18"/>
      <c r="C175" s="23"/>
      <c r="D175" s="18"/>
      <c r="E175" s="70"/>
    </row>
    <row r="176" spans="1:5" ht="15.75">
      <c r="A176" s="18"/>
      <c r="B176" s="18"/>
      <c r="C176" s="23"/>
      <c r="D176" s="18"/>
      <c r="E176" s="70"/>
    </row>
    <row r="177" spans="1:5" ht="15.75">
      <c r="A177" s="18"/>
      <c r="B177" s="18"/>
      <c r="C177" s="23"/>
      <c r="D177" s="18"/>
      <c r="E177" s="70"/>
    </row>
    <row r="178" spans="1:5" ht="15.75">
      <c r="A178" s="18"/>
      <c r="B178" s="18"/>
      <c r="C178" s="23"/>
      <c r="D178" s="18"/>
      <c r="E178" s="70"/>
    </row>
    <row r="179" spans="1:5" ht="15.75">
      <c r="A179" s="18"/>
      <c r="B179" s="18"/>
      <c r="C179" s="23"/>
      <c r="D179" s="18"/>
      <c r="E179" s="70"/>
    </row>
    <row r="180" spans="1:5" ht="15.75">
      <c r="A180" s="18"/>
      <c r="B180" s="18"/>
      <c r="C180" s="23"/>
      <c r="D180" s="18"/>
      <c r="E180" s="70"/>
    </row>
    <row r="181" spans="1:5" ht="15.75">
      <c r="A181" s="18"/>
      <c r="B181" s="18"/>
      <c r="C181" s="23"/>
      <c r="D181" s="18"/>
      <c r="E181" s="70"/>
    </row>
    <row r="182" spans="1:5" ht="15.75">
      <c r="A182" s="18"/>
      <c r="B182" s="18"/>
      <c r="C182" s="23"/>
      <c r="D182" s="18"/>
      <c r="E182" s="70"/>
    </row>
    <row r="183" spans="1:5" ht="15.75">
      <c r="A183" s="18"/>
      <c r="B183" s="18"/>
      <c r="C183" s="23"/>
      <c r="D183" s="18"/>
      <c r="E183" s="70"/>
    </row>
    <row r="184" spans="1:5" ht="15.75">
      <c r="A184" s="18"/>
      <c r="B184" s="18"/>
      <c r="C184" s="23"/>
      <c r="D184" s="18"/>
      <c r="E184" s="70"/>
    </row>
    <row r="185" spans="1:5" ht="15.75">
      <c r="A185" s="18"/>
      <c r="B185" s="18"/>
      <c r="C185" s="23"/>
      <c r="D185" s="18"/>
      <c r="E185" s="70"/>
    </row>
    <row r="186" spans="1:5" ht="15.75">
      <c r="A186" s="18"/>
      <c r="B186" s="18"/>
      <c r="C186" s="23"/>
      <c r="D186" s="18"/>
      <c r="E186" s="70"/>
    </row>
    <row r="187" spans="1:5" ht="15.75">
      <c r="A187" s="18"/>
      <c r="B187" s="18"/>
      <c r="C187" s="23"/>
      <c r="D187" s="18"/>
      <c r="E187" s="70"/>
    </row>
    <row r="188" spans="1:5" ht="15.75">
      <c r="A188" s="18"/>
      <c r="B188" s="18"/>
      <c r="C188" s="23"/>
      <c r="D188" s="18"/>
      <c r="E188" s="70"/>
    </row>
    <row r="189" spans="1:5" ht="15.75">
      <c r="A189" s="18"/>
      <c r="B189" s="18"/>
      <c r="C189" s="23"/>
      <c r="D189" s="18"/>
      <c r="E189" s="70"/>
    </row>
    <row r="190" spans="1:5" ht="15.75">
      <c r="A190" s="18"/>
      <c r="B190" s="18"/>
      <c r="C190" s="23"/>
      <c r="D190" s="18"/>
      <c r="E190" s="70"/>
    </row>
    <row r="191" spans="1:5" ht="15.75">
      <c r="A191" s="18"/>
      <c r="B191" s="18"/>
      <c r="C191" s="23"/>
      <c r="D191" s="18"/>
      <c r="E191" s="70"/>
    </row>
    <row r="192" spans="1:5" ht="15.75">
      <c r="A192" s="18"/>
      <c r="B192" s="18"/>
      <c r="C192" s="23"/>
      <c r="D192" s="18"/>
      <c r="E192" s="70"/>
    </row>
    <row r="193" spans="1:5" ht="15.75">
      <c r="A193" s="18"/>
      <c r="B193" s="18"/>
      <c r="C193" s="23"/>
      <c r="D193" s="18"/>
      <c r="E193" s="70"/>
    </row>
    <row r="194" spans="1:5" ht="15.75">
      <c r="A194" s="18"/>
      <c r="B194" s="18"/>
      <c r="C194" s="23"/>
      <c r="D194" s="18"/>
      <c r="E194" s="70"/>
    </row>
    <row r="195" spans="1:5" ht="15.75">
      <c r="A195" s="18"/>
      <c r="B195" s="18"/>
      <c r="C195" s="23"/>
      <c r="D195" s="18"/>
      <c r="E195" s="70"/>
    </row>
    <row r="196" spans="1:5" ht="15.75">
      <c r="A196" s="18"/>
      <c r="B196" s="18"/>
      <c r="C196" s="23"/>
      <c r="D196" s="18"/>
      <c r="E196" s="70"/>
    </row>
    <row r="197" spans="1:5" ht="15.75">
      <c r="A197" s="18"/>
      <c r="B197" s="18"/>
      <c r="C197" s="23"/>
      <c r="D197" s="18"/>
      <c r="E197" s="70"/>
    </row>
    <row r="198" spans="1:5" ht="15.75">
      <c r="A198" s="18"/>
      <c r="B198" s="18"/>
      <c r="C198" s="23"/>
      <c r="D198" s="18"/>
      <c r="E198" s="70"/>
    </row>
    <row r="199" spans="1:5" ht="15.75">
      <c r="A199" s="18"/>
      <c r="B199" s="18"/>
      <c r="C199" s="23"/>
      <c r="D199" s="18"/>
      <c r="E199" s="70"/>
    </row>
    <row r="200" spans="1:5" ht="15.75">
      <c r="A200" s="18"/>
      <c r="B200" s="18"/>
      <c r="C200" s="23"/>
      <c r="D200" s="18"/>
      <c r="E200" s="70"/>
    </row>
    <row r="201" spans="1:5" ht="15.75">
      <c r="A201" s="18"/>
      <c r="B201" s="18"/>
      <c r="C201" s="23"/>
      <c r="D201" s="18"/>
      <c r="E201" s="70"/>
    </row>
    <row r="202" spans="1:5" ht="15.75">
      <c r="A202" s="18"/>
      <c r="B202" s="18"/>
      <c r="C202" s="23"/>
      <c r="D202" s="18"/>
      <c r="E202" s="70"/>
    </row>
    <row r="203" spans="1:5" ht="15.75">
      <c r="A203" s="18"/>
      <c r="B203" s="18"/>
      <c r="C203" s="23"/>
      <c r="D203" s="18"/>
      <c r="E203" s="70"/>
    </row>
    <row r="204" spans="1:5" ht="15.75">
      <c r="A204" s="18"/>
      <c r="B204" s="18"/>
      <c r="C204" s="23"/>
      <c r="D204" s="18"/>
      <c r="E204" s="70"/>
    </row>
    <row r="205" spans="1:5" ht="15.75">
      <c r="A205" s="18"/>
      <c r="B205" s="18"/>
      <c r="C205" s="23"/>
      <c r="D205" s="18"/>
      <c r="E205" s="70"/>
    </row>
    <row r="206" spans="1:5" ht="15.75">
      <c r="A206" s="18"/>
      <c r="B206" s="18"/>
      <c r="C206" s="23"/>
      <c r="D206" s="18"/>
      <c r="E206" s="70"/>
    </row>
    <row r="207" spans="1:5" ht="15.75">
      <c r="A207" s="18"/>
      <c r="B207" s="18"/>
      <c r="C207" s="23"/>
      <c r="D207" s="18"/>
      <c r="E207" s="70"/>
    </row>
    <row r="208" spans="1:5" ht="15.75">
      <c r="A208" s="18"/>
      <c r="B208" s="18"/>
      <c r="C208" s="23"/>
      <c r="D208" s="18"/>
      <c r="E208" s="70"/>
    </row>
    <row r="209" spans="1:5" ht="15.75">
      <c r="A209" s="18"/>
      <c r="B209" s="18"/>
      <c r="C209" s="23"/>
      <c r="D209" s="18"/>
      <c r="E209" s="70"/>
    </row>
    <row r="210" spans="1:5" ht="15.75">
      <c r="A210" s="18"/>
      <c r="B210" s="18"/>
      <c r="C210" s="23"/>
      <c r="D210" s="18"/>
      <c r="E210" s="70"/>
    </row>
    <row r="211" spans="1:5" ht="15.75">
      <c r="A211" s="18"/>
      <c r="B211" s="18"/>
      <c r="C211" s="23"/>
      <c r="D211" s="18"/>
      <c r="E211" s="70"/>
    </row>
    <row r="212" spans="1:5" ht="15.75">
      <c r="A212" s="18"/>
      <c r="B212" s="18"/>
      <c r="C212" s="23"/>
      <c r="D212" s="18"/>
      <c r="E212" s="70"/>
    </row>
    <row r="213" spans="1:5" ht="15.75">
      <c r="A213" s="18"/>
      <c r="B213" s="18"/>
      <c r="C213" s="23"/>
      <c r="D213" s="18"/>
      <c r="E213" s="70"/>
    </row>
    <row r="214" spans="1:5" ht="15.75">
      <c r="A214" s="18"/>
      <c r="B214" s="18"/>
      <c r="C214" s="23"/>
      <c r="D214" s="18"/>
      <c r="E214" s="70"/>
    </row>
    <row r="215" spans="1:5" ht="15.75">
      <c r="A215" s="18"/>
      <c r="B215" s="18"/>
      <c r="C215" s="23"/>
      <c r="D215" s="18"/>
      <c r="E215" s="70"/>
    </row>
    <row r="216" spans="1:5" ht="15.75">
      <c r="A216" s="18"/>
      <c r="B216" s="18"/>
      <c r="C216" s="23"/>
      <c r="D216" s="18"/>
      <c r="E216" s="70"/>
    </row>
    <row r="217" spans="1:5" ht="15.75">
      <c r="A217" s="18"/>
      <c r="B217" s="18"/>
      <c r="C217" s="23"/>
      <c r="D217" s="18"/>
      <c r="E217" s="70"/>
    </row>
    <row r="218" spans="1:5" ht="15.75">
      <c r="A218" s="18"/>
      <c r="B218" s="18"/>
      <c r="C218" s="23"/>
      <c r="D218" s="18"/>
      <c r="E218" s="70"/>
    </row>
    <row r="219" spans="1:5" ht="15.75">
      <c r="A219" s="18"/>
      <c r="B219" s="18"/>
      <c r="C219" s="23"/>
      <c r="D219" s="18"/>
      <c r="E219" s="70"/>
    </row>
    <row r="220" spans="1:5" ht="15.75">
      <c r="A220" s="18"/>
      <c r="B220" s="18"/>
      <c r="C220" s="23"/>
      <c r="D220" s="18"/>
      <c r="E220" s="70"/>
    </row>
    <row r="221" spans="1:5" ht="15.75">
      <c r="A221" s="18"/>
      <c r="B221" s="18"/>
      <c r="C221" s="23"/>
      <c r="D221" s="18"/>
      <c r="E221" s="70"/>
    </row>
    <row r="222" spans="1:5" ht="15.75">
      <c r="A222" s="18"/>
      <c r="B222" s="18"/>
      <c r="C222" s="23"/>
      <c r="D222" s="18"/>
      <c r="E222" s="70"/>
    </row>
    <row r="223" spans="1:5" ht="15.75">
      <c r="A223" s="18"/>
      <c r="B223" s="18"/>
      <c r="C223" s="23"/>
      <c r="D223" s="18"/>
      <c r="E223" s="70"/>
    </row>
    <row r="224" spans="1:5" ht="15.75">
      <c r="A224" s="18"/>
      <c r="B224" s="18"/>
      <c r="C224" s="23"/>
      <c r="D224" s="18"/>
      <c r="E224" s="70"/>
    </row>
    <row r="225" spans="1:5" ht="15.75">
      <c r="A225" s="18"/>
      <c r="B225" s="18"/>
      <c r="C225" s="23"/>
      <c r="D225" s="18"/>
      <c r="E225" s="70"/>
    </row>
    <row r="226" spans="1:5" ht="15.75">
      <c r="A226" s="18"/>
      <c r="B226" s="18"/>
      <c r="C226" s="23"/>
      <c r="D226" s="18"/>
      <c r="E226" s="70"/>
    </row>
    <row r="227" spans="1:5" ht="15.75">
      <c r="A227" s="18"/>
      <c r="B227" s="18"/>
      <c r="C227" s="23"/>
      <c r="D227" s="18"/>
      <c r="E227" s="70"/>
    </row>
    <row r="228" spans="1:5" ht="15.75">
      <c r="A228" s="18"/>
      <c r="B228" s="18"/>
      <c r="C228" s="23"/>
      <c r="D228" s="18"/>
      <c r="E228" s="70"/>
    </row>
    <row r="229" spans="1:5" ht="15.75">
      <c r="A229" s="18"/>
      <c r="B229" s="18"/>
      <c r="C229" s="23"/>
      <c r="D229" s="18"/>
      <c r="E229" s="70"/>
    </row>
    <row r="230" spans="1:5" ht="15.75">
      <c r="A230" s="18"/>
      <c r="B230" s="18"/>
      <c r="C230" s="23"/>
      <c r="D230" s="18"/>
      <c r="E230" s="70"/>
    </row>
    <row r="231" spans="1:5" ht="15.75">
      <c r="A231" s="18"/>
      <c r="B231" s="18"/>
      <c r="C231" s="23"/>
      <c r="D231" s="18"/>
      <c r="E231" s="70"/>
    </row>
    <row r="232" spans="1:5" ht="15.75">
      <c r="A232" s="18"/>
      <c r="B232" s="18"/>
      <c r="C232" s="23"/>
      <c r="D232" s="18"/>
      <c r="E232" s="70"/>
    </row>
    <row r="233" spans="1:5" ht="15.75">
      <c r="A233" s="18"/>
      <c r="B233" s="18"/>
      <c r="C233" s="23"/>
      <c r="D233" s="18"/>
      <c r="E233" s="70"/>
    </row>
    <row r="234" spans="1:5" ht="15.75">
      <c r="A234" s="18"/>
      <c r="B234" s="18"/>
      <c r="C234" s="23"/>
      <c r="D234" s="18"/>
      <c r="E234" s="70"/>
    </row>
    <row r="235" spans="1:5" ht="15.75">
      <c r="A235" s="18"/>
      <c r="B235" s="18"/>
      <c r="C235" s="23"/>
      <c r="D235" s="18"/>
      <c r="E235" s="70"/>
    </row>
    <row r="236" spans="1:5" ht="15.75">
      <c r="A236" s="18"/>
      <c r="B236" s="18"/>
      <c r="C236" s="23"/>
      <c r="D236" s="18"/>
      <c r="E236" s="70"/>
    </row>
    <row r="237" spans="1:5" ht="15.75">
      <c r="A237" s="18"/>
      <c r="B237" s="18"/>
      <c r="C237" s="23"/>
      <c r="D237" s="18"/>
      <c r="E237" s="70"/>
    </row>
    <row r="238" spans="1:5" ht="15.75">
      <c r="A238" s="18"/>
      <c r="B238" s="18"/>
      <c r="C238" s="23"/>
      <c r="D238" s="18"/>
      <c r="E238" s="70"/>
    </row>
    <row r="239" spans="1:5" ht="15.75">
      <c r="A239" s="18"/>
      <c r="B239" s="18"/>
      <c r="C239" s="23"/>
      <c r="D239" s="18"/>
      <c r="E239" s="70"/>
    </row>
    <row r="240" spans="1:5" ht="15.75">
      <c r="A240" s="18"/>
      <c r="B240" s="18"/>
      <c r="C240" s="23"/>
      <c r="D240" s="18"/>
      <c r="E240" s="70"/>
    </row>
    <row r="241" spans="1:5" ht="15.75">
      <c r="A241" s="18"/>
      <c r="B241" s="18"/>
      <c r="C241" s="23"/>
      <c r="D241" s="18"/>
      <c r="E241" s="70"/>
    </row>
    <row r="242" spans="1:5" ht="15.75">
      <c r="A242" s="18"/>
      <c r="B242" s="18"/>
      <c r="C242" s="23"/>
      <c r="D242" s="18"/>
      <c r="E242" s="70"/>
    </row>
    <row r="243" spans="1:5" ht="15.75">
      <c r="A243" s="18"/>
      <c r="B243" s="18"/>
      <c r="C243" s="23"/>
      <c r="D243" s="18"/>
      <c r="E243" s="70"/>
    </row>
    <row r="244" spans="1:5" ht="15.75">
      <c r="A244" s="18"/>
      <c r="B244" s="18"/>
      <c r="C244" s="23"/>
      <c r="D244" s="18"/>
      <c r="E244" s="70"/>
    </row>
    <row r="245" spans="1:5" ht="15.75">
      <c r="A245" s="18"/>
      <c r="B245" s="18"/>
      <c r="C245" s="23"/>
      <c r="D245" s="18"/>
      <c r="E245" s="70"/>
    </row>
    <row r="246" spans="1:5" ht="15.75">
      <c r="A246" s="18"/>
      <c r="B246" s="18"/>
      <c r="C246" s="23"/>
      <c r="D246" s="18"/>
      <c r="E246" s="70"/>
    </row>
    <row r="247" spans="1:5" ht="15.75">
      <c r="A247" s="18"/>
      <c r="B247" s="18"/>
      <c r="C247" s="23"/>
      <c r="D247" s="18"/>
      <c r="E247" s="70"/>
    </row>
    <row r="248" spans="1:5" ht="15.75">
      <c r="A248" s="18"/>
      <c r="B248" s="18"/>
      <c r="C248" s="23"/>
      <c r="D248" s="18"/>
      <c r="E248" s="70"/>
    </row>
    <row r="249" spans="1:5" ht="15.75">
      <c r="A249" s="18"/>
      <c r="B249" s="18"/>
      <c r="C249" s="23"/>
      <c r="D249" s="18"/>
      <c r="E249" s="70"/>
    </row>
    <row r="250" spans="1:5" ht="15.75">
      <c r="A250" s="18"/>
      <c r="B250" s="18"/>
      <c r="C250" s="23"/>
      <c r="D250" s="18"/>
      <c r="E250" s="70"/>
    </row>
    <row r="251" spans="1:5" ht="15.75">
      <c r="A251" s="18"/>
      <c r="B251" s="18"/>
      <c r="C251" s="23"/>
      <c r="D251" s="18"/>
      <c r="E251" s="70"/>
    </row>
    <row r="252" spans="1:5" ht="15.75">
      <c r="A252" s="18"/>
      <c r="B252" s="18"/>
      <c r="C252" s="23"/>
      <c r="D252" s="18"/>
      <c r="E252" s="70"/>
    </row>
    <row r="253" spans="1:5" ht="15.75">
      <c r="A253" s="18"/>
      <c r="B253" s="18"/>
      <c r="C253" s="23"/>
      <c r="D253" s="18"/>
      <c r="E253" s="70"/>
    </row>
    <row r="254" spans="1:5" ht="15.75">
      <c r="A254" s="18"/>
      <c r="B254" s="18"/>
      <c r="C254" s="23"/>
      <c r="D254" s="18"/>
      <c r="E254" s="70"/>
    </row>
    <row r="255" spans="1:5" ht="15.75">
      <c r="A255" s="18"/>
      <c r="B255" s="18"/>
      <c r="C255" s="23"/>
      <c r="D255" s="18"/>
      <c r="E255" s="70"/>
    </row>
    <row r="256" spans="1:5" ht="15.75">
      <c r="A256" s="18"/>
      <c r="B256" s="18"/>
      <c r="C256" s="23"/>
      <c r="D256" s="18"/>
      <c r="E256" s="70"/>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row r="603" ht="15">
      <c r="E603" s="3"/>
    </row>
    <row r="604" ht="15">
      <c r="E604" s="3"/>
    </row>
    <row r="605" ht="15">
      <c r="E605" s="3"/>
    </row>
    <row r="606" ht="15">
      <c r="E606" s="3"/>
    </row>
    <row r="607" ht="15">
      <c r="E607" s="3"/>
    </row>
    <row r="608" ht="15">
      <c r="E608" s="3"/>
    </row>
    <row r="609" ht="15">
      <c r="E609" s="3"/>
    </row>
    <row r="610" ht="15">
      <c r="E610" s="3"/>
    </row>
    <row r="611" ht="15">
      <c r="E611" s="3"/>
    </row>
  </sheetData>
  <sheetProtection password="DAF5" sheet="1"/>
  <mergeCells count="9">
    <mergeCell ref="A138:B138"/>
    <mergeCell ref="C138:E138"/>
    <mergeCell ref="C132:E132"/>
    <mergeCell ref="D1:E1"/>
    <mergeCell ref="C5:E5"/>
    <mergeCell ref="A3:E3"/>
    <mergeCell ref="C131:E131"/>
    <mergeCell ref="A132:B132"/>
    <mergeCell ref="A4:E4"/>
  </mergeCells>
  <printOptions horizontalCentered="1"/>
  <pageMargins left="0.748031496062992" right="0" top="0.787401575" bottom="0.511811024" header="0.511811023622047" footer="0.011811024"/>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pane ySplit="8" topLeftCell="A30" activePane="bottomLeft" state="frozen"/>
      <selection pane="topLeft" activeCell="A1" sqref="A1"/>
      <selection pane="bottomLeft" activeCell="I31" sqref="I31"/>
    </sheetView>
  </sheetViews>
  <sheetFormatPr defaultColWidth="8.796875" defaultRowHeight="15"/>
  <cols>
    <col min="1" max="1" width="30.09765625" style="0" customWidth="1"/>
    <col min="2" max="2" width="5.69921875" style="0" customWidth="1"/>
    <col min="3" max="3" width="4.3984375" style="0" customWidth="1"/>
    <col min="4" max="4" width="11.8984375" style="0" customWidth="1"/>
    <col min="5" max="5" width="12.19921875" style="0" customWidth="1"/>
    <col min="6" max="6" width="11.5" style="0" customWidth="1"/>
    <col min="7" max="7" width="11.59765625" style="0" customWidth="1"/>
  </cols>
  <sheetData>
    <row r="1" spans="1:7" ht="15.75">
      <c r="A1" s="29" t="s">
        <v>607</v>
      </c>
      <c r="B1" s="195"/>
      <c r="C1" s="195"/>
      <c r="D1" s="195"/>
      <c r="E1" s="195"/>
      <c r="F1" s="195" t="s">
        <v>608</v>
      </c>
      <c r="G1" s="195"/>
    </row>
    <row r="2" spans="1:7" ht="15.75">
      <c r="A2" s="29" t="s">
        <v>275</v>
      </c>
      <c r="B2" s="23"/>
      <c r="C2" s="23"/>
      <c r="D2" s="29"/>
      <c r="E2" s="23"/>
      <c r="F2" s="29" t="s">
        <v>376</v>
      </c>
      <c r="G2" s="23"/>
    </row>
    <row r="3" spans="1:7" ht="15.75">
      <c r="A3" s="195" t="s">
        <v>609</v>
      </c>
      <c r="B3" s="367"/>
      <c r="C3" s="367"/>
      <c r="D3" s="195"/>
      <c r="E3" s="367"/>
      <c r="F3" s="195" t="s">
        <v>610</v>
      </c>
      <c r="G3" s="367"/>
    </row>
    <row r="4" spans="1:7" ht="15.75">
      <c r="A4" s="367"/>
      <c r="B4" s="367"/>
      <c r="C4" s="367"/>
      <c r="D4" s="367"/>
      <c r="E4" s="367"/>
      <c r="F4" s="367"/>
      <c r="G4" s="367"/>
    </row>
    <row r="5" spans="1:7" ht="15">
      <c r="A5" s="433" t="s">
        <v>611</v>
      </c>
      <c r="B5" s="433"/>
      <c r="C5" s="433"/>
      <c r="D5" s="433"/>
      <c r="E5" s="433"/>
      <c r="F5" s="433"/>
      <c r="G5" s="433"/>
    </row>
    <row r="6" spans="1:7" ht="15.75">
      <c r="A6" s="368"/>
      <c r="B6" s="368"/>
      <c r="C6" s="369"/>
      <c r="D6" s="370"/>
      <c r="E6" s="371"/>
      <c r="F6" s="371"/>
      <c r="G6" s="370" t="s">
        <v>0</v>
      </c>
    </row>
    <row r="7" spans="1:7" ht="55.5" customHeight="1">
      <c r="A7" s="372" t="s">
        <v>2</v>
      </c>
      <c r="B7" s="373" t="s">
        <v>612</v>
      </c>
      <c r="C7" s="372" t="s">
        <v>60</v>
      </c>
      <c r="D7" s="374" t="s">
        <v>613</v>
      </c>
      <c r="E7" s="374" t="s">
        <v>614</v>
      </c>
      <c r="F7" s="375" t="s">
        <v>615</v>
      </c>
      <c r="G7" s="375" t="s">
        <v>616</v>
      </c>
    </row>
    <row r="8" spans="1:7" ht="15">
      <c r="A8" s="376">
        <v>1</v>
      </c>
      <c r="B8" s="376">
        <v>2</v>
      </c>
      <c r="C8" s="376">
        <v>3</v>
      </c>
      <c r="D8" s="377">
        <v>4</v>
      </c>
      <c r="E8" s="377">
        <v>5</v>
      </c>
      <c r="F8" s="376">
        <v>6</v>
      </c>
      <c r="G8" s="376">
        <v>7</v>
      </c>
    </row>
    <row r="9" spans="1:7" ht="15" customHeight="1">
      <c r="A9" s="378" t="s">
        <v>120</v>
      </c>
      <c r="B9" s="386" t="s">
        <v>34</v>
      </c>
      <c r="C9" s="387" t="s">
        <v>630</v>
      </c>
      <c r="D9" s="388">
        <v>96036961916</v>
      </c>
      <c r="E9" s="388">
        <v>90713327789</v>
      </c>
      <c r="F9" s="388">
        <v>96036961916</v>
      </c>
      <c r="G9" s="388">
        <v>90713327789</v>
      </c>
    </row>
    <row r="10" spans="1:7" ht="15" customHeight="1">
      <c r="A10" s="379" t="s">
        <v>375</v>
      </c>
      <c r="B10" s="389" t="s">
        <v>41</v>
      </c>
      <c r="C10" s="390" t="s">
        <v>630</v>
      </c>
      <c r="D10" s="391"/>
      <c r="E10" s="391"/>
      <c r="F10" s="391"/>
      <c r="G10" s="391"/>
    </row>
    <row r="11" spans="1:7" ht="26.25" customHeight="1">
      <c r="A11" s="380" t="s">
        <v>617</v>
      </c>
      <c r="B11" s="392">
        <v>10</v>
      </c>
      <c r="C11" s="390" t="s">
        <v>630</v>
      </c>
      <c r="D11" s="391">
        <f>D9-D10</f>
        <v>96036961916</v>
      </c>
      <c r="E11" s="391">
        <f>E9-E10</f>
        <v>90713327789</v>
      </c>
      <c r="F11" s="391">
        <f>F9-F10</f>
        <v>96036961916</v>
      </c>
      <c r="G11" s="391">
        <f>G9-G10</f>
        <v>90713327789</v>
      </c>
    </row>
    <row r="12" spans="1:7" ht="15" customHeight="1">
      <c r="A12" s="379" t="s">
        <v>121</v>
      </c>
      <c r="B12" s="390">
        <v>11</v>
      </c>
      <c r="C12" s="390" t="s">
        <v>631</v>
      </c>
      <c r="D12" s="391">
        <v>96318580823</v>
      </c>
      <c r="E12" s="391">
        <v>87019641116</v>
      </c>
      <c r="F12" s="391">
        <v>96318580823</v>
      </c>
      <c r="G12" s="391">
        <v>87019641116</v>
      </c>
    </row>
    <row r="13" spans="1:7" ht="28.5" customHeight="1">
      <c r="A13" s="381" t="s">
        <v>632</v>
      </c>
      <c r="B13" s="392">
        <v>20</v>
      </c>
      <c r="C13" s="392"/>
      <c r="D13" s="382">
        <f>D11-D12</f>
        <v>-281618907</v>
      </c>
      <c r="E13" s="382">
        <f>E11-E12</f>
        <v>3693686673</v>
      </c>
      <c r="F13" s="382">
        <f>F11-F12</f>
        <v>-281618907</v>
      </c>
      <c r="G13" s="382">
        <f>G11-G12</f>
        <v>3693686673</v>
      </c>
    </row>
    <row r="14" spans="1:7" ht="15" customHeight="1">
      <c r="A14" s="379" t="s">
        <v>122</v>
      </c>
      <c r="B14" s="390">
        <v>21</v>
      </c>
      <c r="C14" s="390" t="s">
        <v>630</v>
      </c>
      <c r="D14" s="391">
        <v>4370204006</v>
      </c>
      <c r="E14" s="391">
        <v>1843881933</v>
      </c>
      <c r="F14" s="391">
        <v>4370204006</v>
      </c>
      <c r="G14" s="391">
        <v>1843881933</v>
      </c>
    </row>
    <row r="15" spans="1:7" ht="15" customHeight="1">
      <c r="A15" s="379" t="s">
        <v>123</v>
      </c>
      <c r="B15" s="390">
        <v>22</v>
      </c>
      <c r="C15" s="390" t="s">
        <v>634</v>
      </c>
      <c r="D15" s="391">
        <v>2904191939</v>
      </c>
      <c r="E15" s="391">
        <v>2101312918</v>
      </c>
      <c r="F15" s="391">
        <v>2904191939</v>
      </c>
      <c r="G15" s="391">
        <v>2101312918</v>
      </c>
    </row>
    <row r="16" spans="1:7" ht="15" customHeight="1">
      <c r="A16" s="383" t="s">
        <v>124</v>
      </c>
      <c r="B16" s="393">
        <v>23</v>
      </c>
      <c r="C16" s="393"/>
      <c r="D16" s="394">
        <v>2865868654</v>
      </c>
      <c r="E16" s="394">
        <v>2099578639</v>
      </c>
      <c r="F16" s="394">
        <v>2865868654</v>
      </c>
      <c r="G16" s="394">
        <v>2099578639</v>
      </c>
    </row>
    <row r="17" spans="1:7" ht="15" customHeight="1">
      <c r="A17" s="379" t="s">
        <v>618</v>
      </c>
      <c r="B17" s="390">
        <v>24</v>
      </c>
      <c r="C17" s="390"/>
      <c r="D17" s="391"/>
      <c r="E17" s="391"/>
      <c r="F17" s="391"/>
      <c r="G17" s="391"/>
    </row>
    <row r="18" spans="1:7" ht="15" customHeight="1">
      <c r="A18" s="379" t="s">
        <v>125</v>
      </c>
      <c r="B18" s="390">
        <v>25</v>
      </c>
      <c r="C18" s="390"/>
      <c r="D18" s="391"/>
      <c r="E18" s="391"/>
      <c r="F18" s="391"/>
      <c r="G18" s="391"/>
    </row>
    <row r="19" spans="1:7" ht="15" customHeight="1">
      <c r="A19" s="379" t="s">
        <v>126</v>
      </c>
      <c r="B19" s="390">
        <v>26</v>
      </c>
      <c r="C19" s="390"/>
      <c r="D19" s="391">
        <v>2413234823</v>
      </c>
      <c r="E19" s="391">
        <v>2090417027</v>
      </c>
      <c r="F19" s="391">
        <v>2413234823</v>
      </c>
      <c r="G19" s="391">
        <v>2090417027</v>
      </c>
    </row>
    <row r="20" spans="1:7" ht="29.25" customHeight="1">
      <c r="A20" s="381" t="s">
        <v>627</v>
      </c>
      <c r="B20" s="392">
        <v>30</v>
      </c>
      <c r="C20" s="392"/>
      <c r="D20" s="382">
        <f>D13+D14+D17-D15-D19</f>
        <v>-1228841663</v>
      </c>
      <c r="E20" s="382">
        <f>E13+E14+E17-E15-E19</f>
        <v>1345838661</v>
      </c>
      <c r="F20" s="382">
        <f>F13+F14+F17-F15-F19</f>
        <v>-1228841663</v>
      </c>
      <c r="G20" s="382">
        <f>G13+G14+G17-G15-G19</f>
        <v>1345838661</v>
      </c>
    </row>
    <row r="21" spans="1:7" ht="15" customHeight="1">
      <c r="A21" s="379" t="s">
        <v>127</v>
      </c>
      <c r="B21" s="390">
        <v>31</v>
      </c>
      <c r="C21" s="390" t="s">
        <v>635</v>
      </c>
      <c r="D21" s="391">
        <v>574465103</v>
      </c>
      <c r="E21" s="391">
        <v>836408</v>
      </c>
      <c r="F21" s="391">
        <v>574465103</v>
      </c>
      <c r="G21" s="391">
        <v>836408</v>
      </c>
    </row>
    <row r="22" spans="1:7" ht="15" customHeight="1">
      <c r="A22" s="379" t="s">
        <v>128</v>
      </c>
      <c r="B22" s="390">
        <v>32</v>
      </c>
      <c r="C22" s="390" t="s">
        <v>636</v>
      </c>
      <c r="D22" s="391">
        <v>1021</v>
      </c>
      <c r="E22" s="391">
        <v>40000000</v>
      </c>
      <c r="F22" s="391">
        <v>1021</v>
      </c>
      <c r="G22" s="391">
        <v>40000000</v>
      </c>
    </row>
    <row r="23" spans="1:7" ht="15" customHeight="1">
      <c r="A23" s="379" t="s">
        <v>644</v>
      </c>
      <c r="B23" s="390">
        <v>40</v>
      </c>
      <c r="C23" s="390"/>
      <c r="D23" s="395">
        <f>D21-D22</f>
        <v>574464082</v>
      </c>
      <c r="E23" s="396">
        <f>E21-E22</f>
        <v>-39163592</v>
      </c>
      <c r="F23" s="395">
        <f>F21-F22</f>
        <v>574464082</v>
      </c>
      <c r="G23" s="396">
        <f>G21-G22</f>
        <v>-39163592</v>
      </c>
    </row>
    <row r="24" spans="1:7" ht="15" customHeight="1">
      <c r="A24" s="379" t="s">
        <v>645</v>
      </c>
      <c r="B24" s="390">
        <v>50</v>
      </c>
      <c r="C24" s="390"/>
      <c r="D24" s="396">
        <f>D20+D23</f>
        <v>-654377581</v>
      </c>
      <c r="E24" s="396">
        <f>E20+E23</f>
        <v>1306675069</v>
      </c>
      <c r="F24" s="396">
        <f>F20+F23</f>
        <v>-654377581</v>
      </c>
      <c r="G24" s="396">
        <f>G20+G23</f>
        <v>1306675069</v>
      </c>
    </row>
    <row r="25" spans="1:7" ht="23.25" customHeight="1">
      <c r="A25" s="384" t="s">
        <v>619</v>
      </c>
      <c r="B25" s="390">
        <v>51</v>
      </c>
      <c r="C25" s="390"/>
      <c r="D25" s="397">
        <v>283539845</v>
      </c>
      <c r="E25" s="397">
        <v>347263452</v>
      </c>
      <c r="F25" s="397">
        <v>283539845</v>
      </c>
      <c r="G25" s="397">
        <v>347263452</v>
      </c>
    </row>
    <row r="26" spans="1:7" ht="23.25" customHeight="1">
      <c r="A26" s="384" t="s">
        <v>620</v>
      </c>
      <c r="B26" s="390">
        <v>52</v>
      </c>
      <c r="C26" s="390"/>
      <c r="D26" s="397"/>
      <c r="E26" s="397"/>
      <c r="F26" s="397"/>
      <c r="G26" s="397"/>
    </row>
    <row r="27" spans="1:7" ht="25.5" customHeight="1">
      <c r="A27" s="379" t="s">
        <v>621</v>
      </c>
      <c r="B27" s="390">
        <v>60</v>
      </c>
      <c r="C27" s="390" t="s">
        <v>637</v>
      </c>
      <c r="D27" s="398">
        <f>D24-D25-D26</f>
        <v>-937917426</v>
      </c>
      <c r="E27" s="398">
        <f>E24-E25-E26</f>
        <v>959411617</v>
      </c>
      <c r="F27" s="398">
        <f>F24-F25-F26</f>
        <v>-937917426</v>
      </c>
      <c r="G27" s="398">
        <f>G24-G25-G26</f>
        <v>959411617</v>
      </c>
    </row>
    <row r="28" spans="1:7" ht="30" customHeight="1">
      <c r="A28" s="379" t="s">
        <v>633</v>
      </c>
      <c r="B28" s="390">
        <v>61</v>
      </c>
      <c r="C28" s="390"/>
      <c r="D28" s="399">
        <v>342218309.6917951</v>
      </c>
      <c r="E28" s="400">
        <v>365927593</v>
      </c>
      <c r="F28" s="399">
        <v>342218309.6917951</v>
      </c>
      <c r="G28" s="400">
        <v>365927593</v>
      </c>
    </row>
    <row r="29" spans="1:7" ht="27.75" customHeight="1">
      <c r="A29" s="379" t="s">
        <v>622</v>
      </c>
      <c r="B29" s="401">
        <v>62</v>
      </c>
      <c r="C29" s="402"/>
      <c r="D29" s="403">
        <f>D27-D28</f>
        <v>-1280135735.691795</v>
      </c>
      <c r="E29" s="403">
        <f>E27-E28</f>
        <v>593484024</v>
      </c>
      <c r="F29" s="403">
        <f>F27-F28</f>
        <v>-1280135735.691795</v>
      </c>
      <c r="G29" s="403">
        <f>G27-G28</f>
        <v>593484024</v>
      </c>
    </row>
    <row r="30" spans="1:7" ht="15" customHeight="1">
      <c r="A30" s="380" t="s">
        <v>623</v>
      </c>
      <c r="B30" s="392">
        <v>70</v>
      </c>
      <c r="C30" s="392"/>
      <c r="D30" s="406">
        <f>D29/15000000</f>
        <v>-85.34238237945301</v>
      </c>
      <c r="E30" s="406">
        <f>E29/15000000</f>
        <v>39.5656016</v>
      </c>
      <c r="F30" s="406">
        <f>F29/15000000</f>
        <v>-85.34238237945301</v>
      </c>
      <c r="G30" s="406">
        <f>G29/15000000</f>
        <v>39.5656016</v>
      </c>
    </row>
    <row r="31" spans="1:7" ht="15" customHeight="1">
      <c r="A31" s="385" t="s">
        <v>628</v>
      </c>
      <c r="B31" s="404">
        <v>71</v>
      </c>
      <c r="C31" s="404"/>
      <c r="D31" s="405"/>
      <c r="E31" s="405"/>
      <c r="F31" s="405"/>
      <c r="G31" s="405"/>
    </row>
    <row r="32" spans="1:7" ht="15.75">
      <c r="A32" s="18"/>
      <c r="B32" s="18"/>
      <c r="C32" s="427"/>
      <c r="D32" s="427"/>
      <c r="E32" s="434" t="s">
        <v>672</v>
      </c>
      <c r="F32" s="434"/>
      <c r="G32" s="434"/>
    </row>
    <row r="33" spans="1:7" ht="15.75">
      <c r="A33" s="195" t="s">
        <v>624</v>
      </c>
      <c r="B33" s="420" t="s">
        <v>646</v>
      </c>
      <c r="C33" s="420"/>
      <c r="D33" s="420"/>
      <c r="E33" s="420"/>
      <c r="F33" s="420" t="s">
        <v>625</v>
      </c>
      <c r="G33" s="420"/>
    </row>
    <row r="34" spans="1:7" ht="15.75">
      <c r="A34" s="366"/>
      <c r="B34" s="420"/>
      <c r="C34" s="420"/>
      <c r="D34" s="420"/>
      <c r="E34" s="420"/>
      <c r="F34" s="18"/>
      <c r="G34" s="18"/>
    </row>
    <row r="35" spans="1:7" ht="15.75">
      <c r="A35" s="366"/>
      <c r="B35" s="22"/>
      <c r="C35" s="366"/>
      <c r="D35" s="22"/>
      <c r="E35" s="18"/>
      <c r="F35" s="18"/>
      <c r="G35" s="18"/>
    </row>
    <row r="36" spans="1:7" ht="15.75">
      <c r="A36" s="30" t="s">
        <v>670</v>
      </c>
      <c r="B36" s="432" t="s">
        <v>670</v>
      </c>
      <c r="C36" s="432"/>
      <c r="D36" s="432"/>
      <c r="E36" s="21"/>
      <c r="F36" s="78" t="s">
        <v>670</v>
      </c>
      <c r="G36" s="21"/>
    </row>
    <row r="37" spans="1:7" ht="15.75">
      <c r="A37" s="366"/>
      <c r="B37" s="22"/>
      <c r="C37" s="366"/>
      <c r="D37" s="22"/>
      <c r="E37" s="18"/>
      <c r="F37" s="18"/>
      <c r="G37" s="18"/>
    </row>
    <row r="38" spans="1:7" ht="15.75">
      <c r="A38" s="366"/>
      <c r="B38" s="22"/>
      <c r="C38" s="366"/>
      <c r="D38" s="22"/>
      <c r="E38" s="18"/>
      <c r="F38" s="431"/>
      <c r="G38" s="431"/>
    </row>
    <row r="39" spans="1:7" ht="15.75">
      <c r="A39" s="195" t="s">
        <v>626</v>
      </c>
      <c r="B39" s="420" t="s">
        <v>647</v>
      </c>
      <c r="C39" s="420"/>
      <c r="D39" s="420"/>
      <c r="E39" s="420"/>
      <c r="F39" s="420" t="s">
        <v>374</v>
      </c>
      <c r="G39" s="420"/>
    </row>
    <row r="40" spans="1:7" ht="15.75">
      <c r="A40" s="195"/>
      <c r="B40" s="421"/>
      <c r="C40" s="421"/>
      <c r="D40" s="421"/>
      <c r="E40" s="421"/>
      <c r="F40" s="421"/>
      <c r="G40" s="421"/>
    </row>
    <row r="41" spans="1:7" ht="15.75">
      <c r="A41" s="420"/>
      <c r="B41" s="420"/>
      <c r="C41" s="421"/>
      <c r="D41" s="421"/>
      <c r="E41" s="205"/>
      <c r="F41" s="205"/>
      <c r="G41" s="205"/>
    </row>
  </sheetData>
  <sheetProtection password="DAF5" sheet="1"/>
  <mergeCells count="14">
    <mergeCell ref="A5:G5"/>
    <mergeCell ref="C32:D32"/>
    <mergeCell ref="E32:G32"/>
    <mergeCell ref="B40:E40"/>
    <mergeCell ref="F40:G40"/>
    <mergeCell ref="A41:B41"/>
    <mergeCell ref="C41:D41"/>
    <mergeCell ref="B33:E33"/>
    <mergeCell ref="F33:G33"/>
    <mergeCell ref="B34:E34"/>
    <mergeCell ref="F38:G38"/>
    <mergeCell ref="B39:E39"/>
    <mergeCell ref="F39:G39"/>
    <mergeCell ref="B36:D36"/>
  </mergeCells>
  <printOptions/>
  <pageMargins left="0.45" right="0.4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B12" sqref="B12"/>
    </sheetView>
  </sheetViews>
  <sheetFormatPr defaultColWidth="8.796875" defaultRowHeight="15" outlineLevelRow="1"/>
  <cols>
    <col min="1" max="1" width="3.59765625" style="23" customWidth="1"/>
    <col min="2" max="2" width="46.19921875" style="24" customWidth="1"/>
    <col min="3" max="3" width="5.8984375" style="18" customWidth="1"/>
    <col min="4" max="4" width="3.5" style="18" customWidth="1"/>
    <col min="5" max="6" width="14.8984375" style="18" customWidth="1"/>
    <col min="7" max="16384" width="9" style="18" customWidth="1"/>
  </cols>
  <sheetData>
    <row r="1" spans="1:6" ht="15.75">
      <c r="A1" s="420" t="s">
        <v>293</v>
      </c>
      <c r="B1" s="420"/>
      <c r="C1" s="195"/>
      <c r="D1" s="439" t="s">
        <v>273</v>
      </c>
      <c r="E1" s="439"/>
      <c r="F1" s="439"/>
    </row>
    <row r="2" spans="1:6" s="17" customFormat="1" ht="15.75">
      <c r="A2" s="437" t="s">
        <v>275</v>
      </c>
      <c r="B2" s="438"/>
      <c r="D2" s="440" t="s">
        <v>376</v>
      </c>
      <c r="E2" s="440"/>
      <c r="F2" s="440"/>
    </row>
    <row r="3" spans="1:6" s="17" customFormat="1" ht="15.75">
      <c r="A3" s="437" t="s">
        <v>274</v>
      </c>
      <c r="B3" s="438"/>
      <c r="D3" s="439" t="s">
        <v>279</v>
      </c>
      <c r="E3" s="439"/>
      <c r="F3" s="439"/>
    </row>
    <row r="4" spans="1:6" s="17" customFormat="1" ht="26.25" customHeight="1">
      <c r="A4" s="239"/>
      <c r="B4" s="208"/>
      <c r="D4" s="191"/>
      <c r="E4" s="191"/>
      <c r="F4" s="191"/>
    </row>
    <row r="5" spans="1:6" s="17" customFormat="1" ht="15.75" hidden="1">
      <c r="A5" s="208"/>
      <c r="B5" s="208"/>
      <c r="E5" s="191"/>
      <c r="F5" s="191"/>
    </row>
    <row r="6" spans="1:6" s="17" customFormat="1" ht="20.25" customHeight="1">
      <c r="A6" s="441" t="s">
        <v>629</v>
      </c>
      <c r="B6" s="441"/>
      <c r="C6" s="441"/>
      <c r="D6" s="441"/>
      <c r="E6" s="441"/>
      <c r="F6" s="441"/>
    </row>
    <row r="7" spans="1:6" ht="15.75">
      <c r="A7" s="436"/>
      <c r="B7" s="436"/>
      <c r="C7" s="436"/>
      <c r="D7" s="436"/>
      <c r="E7" s="436"/>
      <c r="F7" s="214"/>
    </row>
    <row r="8" spans="1:6" ht="15.75">
      <c r="A8" s="27"/>
      <c r="B8" s="27"/>
      <c r="C8" s="27"/>
      <c r="D8" s="27"/>
      <c r="E8" s="27"/>
      <c r="F8" s="27"/>
    </row>
    <row r="9" spans="1:6" ht="15.75">
      <c r="A9" s="19"/>
      <c r="B9" s="19"/>
      <c r="C9" s="19"/>
      <c r="D9" s="19"/>
      <c r="E9" s="19"/>
      <c r="F9" s="19" t="s">
        <v>0</v>
      </c>
    </row>
    <row r="10" spans="1:6" s="20" customFormat="1" ht="49.5" customHeight="1">
      <c r="A10" s="215" t="s">
        <v>1</v>
      </c>
      <c r="B10" s="216" t="s">
        <v>2</v>
      </c>
      <c r="C10" s="217" t="s">
        <v>3</v>
      </c>
      <c r="D10" s="217" t="s">
        <v>60</v>
      </c>
      <c r="E10" s="215" t="s">
        <v>295</v>
      </c>
      <c r="F10" s="215" t="s">
        <v>296</v>
      </c>
    </row>
    <row r="11" spans="1:6" s="21" customFormat="1" ht="18" customHeight="1">
      <c r="A11" s="218" t="s">
        <v>59</v>
      </c>
      <c r="B11" s="219" t="s">
        <v>4</v>
      </c>
      <c r="C11" s="220"/>
      <c r="D11" s="220"/>
      <c r="E11" s="220"/>
      <c r="F11" s="220"/>
    </row>
    <row r="12" spans="1:6" ht="18" customHeight="1" collapsed="1">
      <c r="A12" s="221">
        <v>1</v>
      </c>
      <c r="B12" s="222" t="s">
        <v>284</v>
      </c>
      <c r="C12" s="221" t="s">
        <v>34</v>
      </c>
      <c r="D12" s="221"/>
      <c r="E12" s="223">
        <v>111419860266</v>
      </c>
      <c r="F12" s="223">
        <v>104702166517</v>
      </c>
    </row>
    <row r="13" spans="1:6" ht="18" customHeight="1">
      <c r="A13" s="221">
        <v>2</v>
      </c>
      <c r="B13" s="222" t="s">
        <v>5</v>
      </c>
      <c r="C13" s="221" t="s">
        <v>41</v>
      </c>
      <c r="D13" s="221"/>
      <c r="E13" s="225">
        <v>-88867888824</v>
      </c>
      <c r="F13" s="225">
        <v>-75443507312</v>
      </c>
    </row>
    <row r="14" spans="1:6" ht="18" customHeight="1">
      <c r="A14" s="221">
        <v>3</v>
      </c>
      <c r="B14" s="222" t="s">
        <v>6</v>
      </c>
      <c r="C14" s="221" t="s">
        <v>30</v>
      </c>
      <c r="D14" s="221"/>
      <c r="E14" s="225">
        <v>-15425663518</v>
      </c>
      <c r="F14" s="225">
        <v>-16331278267</v>
      </c>
    </row>
    <row r="15" spans="1:6" ht="18" customHeight="1" collapsed="1">
      <c r="A15" s="221">
        <v>4</v>
      </c>
      <c r="B15" s="222" t="s">
        <v>7</v>
      </c>
      <c r="C15" s="221" t="s">
        <v>37</v>
      </c>
      <c r="D15" s="221"/>
      <c r="E15" s="225">
        <v>-2865868654</v>
      </c>
      <c r="F15" s="225">
        <v>-2099578639</v>
      </c>
    </row>
    <row r="16" spans="1:6" ht="18" customHeight="1">
      <c r="A16" s="221">
        <v>5</v>
      </c>
      <c r="B16" s="222" t="s">
        <v>285</v>
      </c>
      <c r="C16" s="221" t="s">
        <v>31</v>
      </c>
      <c r="D16" s="221"/>
      <c r="E16" s="225">
        <v>-243934998</v>
      </c>
      <c r="F16" s="225">
        <v>-425427590</v>
      </c>
    </row>
    <row r="17" spans="1:6" ht="18" customHeight="1">
      <c r="A17" s="221">
        <v>6</v>
      </c>
      <c r="B17" s="222" t="s">
        <v>8</v>
      </c>
      <c r="C17" s="221" t="s">
        <v>32</v>
      </c>
      <c r="D17" s="221"/>
      <c r="E17" s="223">
        <v>55633723595</v>
      </c>
      <c r="F17" s="223">
        <v>23579329126</v>
      </c>
    </row>
    <row r="18" spans="1:6" ht="18" customHeight="1">
      <c r="A18" s="221">
        <v>7</v>
      </c>
      <c r="B18" s="222" t="s">
        <v>9</v>
      </c>
      <c r="C18" s="221" t="s">
        <v>33</v>
      </c>
      <c r="D18" s="221"/>
      <c r="E18" s="225">
        <v>-50925945725</v>
      </c>
      <c r="F18" s="225">
        <v>-32266167704</v>
      </c>
    </row>
    <row r="19" spans="1:6" s="21" customFormat="1" ht="18" customHeight="1">
      <c r="A19" s="226"/>
      <c r="B19" s="227" t="s">
        <v>286</v>
      </c>
      <c r="C19" s="226">
        <v>20</v>
      </c>
      <c r="D19" s="226"/>
      <c r="E19" s="243">
        <f>SUM(E12:E18)</f>
        <v>8724282142</v>
      </c>
      <c r="F19" s="243">
        <f>SUM(F12:F18)</f>
        <v>1715536131</v>
      </c>
    </row>
    <row r="20" spans="1:6" s="21" customFormat="1" ht="18" customHeight="1">
      <c r="A20" s="226" t="s">
        <v>38</v>
      </c>
      <c r="B20" s="227" t="s">
        <v>10</v>
      </c>
      <c r="C20" s="221"/>
      <c r="D20" s="221"/>
      <c r="E20" s="229"/>
      <c r="F20" s="229"/>
    </row>
    <row r="21" spans="1:6" ht="34.5" customHeight="1" collapsed="1">
      <c r="A21" s="221">
        <v>1</v>
      </c>
      <c r="B21" s="222" t="s">
        <v>289</v>
      </c>
      <c r="C21" s="221">
        <v>21</v>
      </c>
      <c r="D21" s="221"/>
      <c r="E21" s="229">
        <v>0</v>
      </c>
      <c r="F21" s="230">
        <v>-19341500</v>
      </c>
    </row>
    <row r="22" spans="1:6" ht="18" customHeight="1" outlineLevel="1">
      <c r="A22" s="221">
        <v>2</v>
      </c>
      <c r="B22" s="222" t="s">
        <v>11</v>
      </c>
      <c r="C22" s="221">
        <v>22</v>
      </c>
      <c r="D22" s="221"/>
      <c r="E22" s="229">
        <v>0</v>
      </c>
      <c r="F22" s="229"/>
    </row>
    <row r="23" spans="1:6" ht="18" customHeight="1" outlineLevel="1">
      <c r="A23" s="221">
        <v>3</v>
      </c>
      <c r="B23" s="222" t="s">
        <v>12</v>
      </c>
      <c r="C23" s="221">
        <v>23</v>
      </c>
      <c r="D23" s="221"/>
      <c r="E23" s="229"/>
      <c r="F23" s="230">
        <v>-3671000000</v>
      </c>
    </row>
    <row r="24" spans="1:6" ht="18" customHeight="1" outlineLevel="1">
      <c r="A24" s="221">
        <v>4</v>
      </c>
      <c r="B24" s="222" t="s">
        <v>13</v>
      </c>
      <c r="C24" s="221">
        <v>24</v>
      </c>
      <c r="D24" s="221"/>
      <c r="E24" s="229"/>
      <c r="F24" s="229">
        <v>1000000000</v>
      </c>
    </row>
    <row r="25" spans="1:6" ht="18" customHeight="1" outlineLevel="1">
      <c r="A25" s="221">
        <v>5</v>
      </c>
      <c r="B25" s="222" t="s">
        <v>14</v>
      </c>
      <c r="C25" s="221">
        <v>25</v>
      </c>
      <c r="D25" s="221"/>
      <c r="E25" s="229">
        <v>0</v>
      </c>
      <c r="F25" s="230"/>
    </row>
    <row r="26" spans="1:6" ht="18" customHeight="1" outlineLevel="1">
      <c r="A26" s="221">
        <v>6</v>
      </c>
      <c r="B26" s="222" t="s">
        <v>15</v>
      </c>
      <c r="C26" s="221">
        <v>26</v>
      </c>
      <c r="D26" s="221"/>
      <c r="E26" s="229">
        <v>0</v>
      </c>
      <c r="F26" s="229"/>
    </row>
    <row r="27" spans="1:6" s="22" customFormat="1" ht="18" customHeight="1" outlineLevel="1">
      <c r="A27" s="221">
        <v>7</v>
      </c>
      <c r="B27" s="222" t="s">
        <v>287</v>
      </c>
      <c r="C27" s="221">
        <v>27</v>
      </c>
      <c r="D27" s="224"/>
      <c r="E27" s="229">
        <v>4280152753</v>
      </c>
      <c r="F27" s="229">
        <v>1460085885</v>
      </c>
    </row>
    <row r="28" spans="1:6" s="21" customFormat="1" ht="18" customHeight="1">
      <c r="A28" s="226"/>
      <c r="B28" s="227" t="s">
        <v>16</v>
      </c>
      <c r="C28" s="226">
        <v>30</v>
      </c>
      <c r="D28" s="226"/>
      <c r="E28" s="243">
        <f>SUM(E20:E27)</f>
        <v>4280152753</v>
      </c>
      <c r="F28" s="228">
        <f>SUM(F21:F27)</f>
        <v>-1230255615</v>
      </c>
    </row>
    <row r="29" spans="1:6" s="21" customFormat="1" ht="15.75">
      <c r="A29" s="226" t="s">
        <v>39</v>
      </c>
      <c r="B29" s="227" t="s">
        <v>17</v>
      </c>
      <c r="C29" s="221"/>
      <c r="D29" s="221"/>
      <c r="E29" s="229">
        <v>0</v>
      </c>
      <c r="F29" s="229"/>
    </row>
    <row r="30" spans="1:6" ht="19.5" customHeight="1" outlineLevel="1">
      <c r="A30" s="221">
        <v>1</v>
      </c>
      <c r="B30" s="222" t="s">
        <v>18</v>
      </c>
      <c r="C30" s="221">
        <v>31</v>
      </c>
      <c r="D30" s="221"/>
      <c r="E30" s="229">
        <v>0</v>
      </c>
      <c r="F30" s="229">
        <v>6669300000</v>
      </c>
    </row>
    <row r="31" spans="1:6" ht="35.25" customHeight="1" outlineLevel="1">
      <c r="A31" s="221">
        <v>2</v>
      </c>
      <c r="B31" s="222" t="s">
        <v>297</v>
      </c>
      <c r="C31" s="221">
        <v>32</v>
      </c>
      <c r="D31" s="221"/>
      <c r="E31" s="229">
        <v>0</v>
      </c>
      <c r="F31" s="229"/>
    </row>
    <row r="32" spans="1:6" ht="18" customHeight="1" outlineLevel="1">
      <c r="A32" s="221">
        <v>3</v>
      </c>
      <c r="B32" s="222" t="s">
        <v>19</v>
      </c>
      <c r="C32" s="221">
        <v>33</v>
      </c>
      <c r="D32" s="221"/>
      <c r="E32" s="229">
        <v>0</v>
      </c>
      <c r="F32" s="229"/>
    </row>
    <row r="33" spans="1:6" ht="18" customHeight="1" outlineLevel="1">
      <c r="A33" s="221">
        <v>4</v>
      </c>
      <c r="B33" s="222" t="s">
        <v>20</v>
      </c>
      <c r="C33" s="221">
        <v>34</v>
      </c>
      <c r="D33" s="221"/>
      <c r="E33" s="230">
        <v>-2616313350</v>
      </c>
      <c r="F33" s="230">
        <v>-2574755013</v>
      </c>
    </row>
    <row r="34" spans="1:6" ht="18" customHeight="1" outlineLevel="1">
      <c r="A34" s="221">
        <v>5</v>
      </c>
      <c r="B34" s="222" t="s">
        <v>21</v>
      </c>
      <c r="C34" s="221">
        <v>35</v>
      </c>
      <c r="D34" s="221"/>
      <c r="E34" s="229">
        <v>0</v>
      </c>
      <c r="F34" s="229"/>
    </row>
    <row r="35" spans="1:6" s="21" customFormat="1" ht="18" customHeight="1">
      <c r="A35" s="221">
        <v>6</v>
      </c>
      <c r="B35" s="222" t="s">
        <v>288</v>
      </c>
      <c r="C35" s="221">
        <v>36</v>
      </c>
      <c r="D35" s="221"/>
      <c r="E35" s="229">
        <v>0</v>
      </c>
      <c r="F35" s="230"/>
    </row>
    <row r="36" spans="1:6" s="21" customFormat="1" ht="18" customHeight="1" collapsed="1">
      <c r="A36" s="221"/>
      <c r="B36" s="227" t="s">
        <v>22</v>
      </c>
      <c r="C36" s="226">
        <v>40</v>
      </c>
      <c r="D36" s="221"/>
      <c r="E36" s="228">
        <v>-2616313350</v>
      </c>
      <c r="F36" s="228">
        <f>SUM(F30:F35)</f>
        <v>4094544987</v>
      </c>
    </row>
    <row r="37" spans="1:6" s="21" customFormat="1" ht="18" customHeight="1" collapsed="1">
      <c r="A37" s="226"/>
      <c r="B37" s="227" t="s">
        <v>282</v>
      </c>
      <c r="C37" s="226" t="s">
        <v>23</v>
      </c>
      <c r="D37" s="226"/>
      <c r="E37" s="232">
        <f>E36+E28+E19</f>
        <v>10388121545</v>
      </c>
      <c r="F37" s="232">
        <f>F19+F28+F36</f>
        <v>4579825503</v>
      </c>
    </row>
    <row r="38" spans="1:6" ht="18" customHeight="1">
      <c r="A38" s="226"/>
      <c r="B38" s="227" t="s">
        <v>24</v>
      </c>
      <c r="C38" s="226" t="s">
        <v>25</v>
      </c>
      <c r="D38" s="226"/>
      <c r="E38" s="231">
        <v>72976688765</v>
      </c>
      <c r="F38" s="231">
        <v>65575369810</v>
      </c>
    </row>
    <row r="39" spans="1:6" s="21" customFormat="1" ht="18" customHeight="1">
      <c r="A39" s="221"/>
      <c r="B39" s="222" t="s">
        <v>26</v>
      </c>
      <c r="C39" s="221" t="s">
        <v>27</v>
      </c>
      <c r="D39" s="221"/>
      <c r="E39" s="229">
        <v>0</v>
      </c>
      <c r="F39" s="230"/>
    </row>
    <row r="40" spans="1:6" s="21" customFormat="1" ht="18" customHeight="1">
      <c r="A40" s="233"/>
      <c r="B40" s="234" t="s">
        <v>283</v>
      </c>
      <c r="C40" s="233" t="s">
        <v>28</v>
      </c>
      <c r="D40" s="233"/>
      <c r="E40" s="235">
        <f>E37+E38+E39</f>
        <v>83364810310</v>
      </c>
      <c r="F40" s="235">
        <f>F38+F37+F39</f>
        <v>70155195313</v>
      </c>
    </row>
    <row r="41" spans="1:6" s="21" customFormat="1" ht="15.75">
      <c r="A41" s="236"/>
      <c r="B41" s="237"/>
      <c r="C41" s="238"/>
      <c r="D41" s="236"/>
      <c r="E41" s="236"/>
      <c r="F41" s="407"/>
    </row>
    <row r="42" spans="1:6" ht="15.75">
      <c r="A42" s="28"/>
      <c r="B42" s="241"/>
      <c r="C42" s="427" t="s">
        <v>676</v>
      </c>
      <c r="D42" s="427"/>
      <c r="E42" s="427"/>
      <c r="F42" s="427"/>
    </row>
    <row r="43" spans="1:6" ht="15.75">
      <c r="A43" s="242" t="s">
        <v>510</v>
      </c>
      <c r="B43" s="242"/>
      <c r="C43" s="195" t="s">
        <v>269</v>
      </c>
      <c r="D43" s="195"/>
      <c r="E43" s="195"/>
      <c r="F43" s="195"/>
    </row>
    <row r="44" spans="1:6" ht="15.75">
      <c r="A44" s="26"/>
      <c r="B44" s="26"/>
      <c r="C44" s="26"/>
      <c r="D44" s="26"/>
      <c r="E44" s="25"/>
      <c r="F44" s="25"/>
    </row>
    <row r="45" spans="1:6" ht="15.75">
      <c r="A45" s="26"/>
      <c r="B45" s="26"/>
      <c r="C45" s="26"/>
      <c r="D45" s="26"/>
      <c r="E45" s="25"/>
      <c r="F45" s="25"/>
    </row>
    <row r="46" spans="1:6" ht="15.75">
      <c r="A46" s="26"/>
      <c r="B46" s="26"/>
      <c r="C46" s="26"/>
      <c r="D46" s="26"/>
      <c r="E46" s="25"/>
      <c r="F46" s="25"/>
    </row>
    <row r="47" spans="1:6" ht="15.75">
      <c r="A47" s="416"/>
      <c r="B47" s="416" t="s">
        <v>673</v>
      </c>
      <c r="C47" s="416"/>
      <c r="D47" s="416"/>
      <c r="E47" s="417" t="s">
        <v>670</v>
      </c>
      <c r="F47" s="415"/>
    </row>
    <row r="48" spans="1:6" ht="15.75">
      <c r="A48" s="26"/>
      <c r="B48" s="26"/>
      <c r="C48" s="26"/>
      <c r="D48" s="26"/>
      <c r="E48" s="25"/>
      <c r="F48" s="25"/>
    </row>
    <row r="49" spans="1:6" ht="15.75">
      <c r="A49" s="26"/>
      <c r="B49" s="26"/>
      <c r="C49" s="26"/>
      <c r="D49" s="26"/>
      <c r="E49" s="25"/>
      <c r="F49" s="25"/>
    </row>
    <row r="50" spans="1:6" ht="15.75">
      <c r="A50" s="435" t="s">
        <v>427</v>
      </c>
      <c r="B50" s="435"/>
      <c r="C50" s="190" t="s">
        <v>428</v>
      </c>
      <c r="D50" s="190"/>
      <c r="E50" s="190"/>
      <c r="F50" s="190"/>
    </row>
    <row r="51" spans="1:6" ht="15.75">
      <c r="A51" s="25"/>
      <c r="B51" s="25"/>
      <c r="C51" s="25"/>
      <c r="D51" s="25"/>
      <c r="E51" s="25"/>
      <c r="F51" s="25"/>
    </row>
    <row r="52" spans="1:6" ht="15.75">
      <c r="A52" s="25"/>
      <c r="B52" s="25"/>
      <c r="C52" s="25"/>
      <c r="D52" s="25"/>
      <c r="E52" s="25"/>
      <c r="F52" s="25"/>
    </row>
  </sheetData>
  <sheetProtection password="DAF5" sheet="1"/>
  <mergeCells count="10">
    <mergeCell ref="A50:B50"/>
    <mergeCell ref="A7:E7"/>
    <mergeCell ref="C42:F42"/>
    <mergeCell ref="A1:B1"/>
    <mergeCell ref="A2:B2"/>
    <mergeCell ref="A3:B3"/>
    <mergeCell ref="D1:F1"/>
    <mergeCell ref="D2:F2"/>
    <mergeCell ref="D3:F3"/>
    <mergeCell ref="A6:F6"/>
  </mergeCells>
  <printOptions horizontalCentered="1"/>
  <pageMargins left="0.75" right="0" top="0.75" bottom="0.75" header="0.5" footer="0.5"/>
  <pageSetup firstPageNumber="5" useFirstPageNumber="1" horizontalDpi="600" verticalDpi="600" orientation="portrait" r:id="rId1"/>
  <headerFooter alignWithMargins="0">
    <oddFooter>&amp;R&amp;P</oddFooter>
  </headerFooter>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I306"/>
  <sheetViews>
    <sheetView workbookViewId="0" topLeftCell="A169">
      <selection activeCell="H184" sqref="H184:I184"/>
    </sheetView>
  </sheetViews>
  <sheetFormatPr defaultColWidth="8.796875" defaultRowHeight="15"/>
  <cols>
    <col min="1" max="1" width="9.3984375" style="5" customWidth="1"/>
    <col min="2" max="3" width="9" style="5" customWidth="1"/>
    <col min="4" max="4" width="11" style="5" customWidth="1"/>
    <col min="5" max="5" width="10.3984375" style="5" customWidth="1"/>
    <col min="6" max="6" width="10.59765625" style="5" customWidth="1"/>
    <col min="7" max="7" width="11.8984375" style="5" bestFit="1" customWidth="1"/>
    <col min="8" max="8" width="9.19921875" style="5" customWidth="1"/>
    <col min="9" max="9" width="11.5" style="5" customWidth="1"/>
    <col min="10" max="16384" width="9" style="5" customWidth="1"/>
  </cols>
  <sheetData>
    <row r="1" spans="1:9" ht="15.75">
      <c r="A1" s="476" t="s">
        <v>129</v>
      </c>
      <c r="B1" s="476"/>
      <c r="C1" s="476"/>
      <c r="D1" s="476"/>
      <c r="E1" s="476"/>
      <c r="F1" s="209"/>
      <c r="G1" s="209" t="s">
        <v>273</v>
      </c>
      <c r="H1" s="209"/>
      <c r="I1" s="209"/>
    </row>
    <row r="2" spans="1:9" ht="15.75">
      <c r="A2" s="84" t="s">
        <v>276</v>
      </c>
      <c r="B2" s="82"/>
      <c r="C2" s="82"/>
      <c r="D2" s="82"/>
      <c r="E2" s="82"/>
      <c r="F2" s="210"/>
      <c r="G2" s="209" t="s">
        <v>376</v>
      </c>
      <c r="H2" s="209"/>
      <c r="I2" s="210"/>
    </row>
    <row r="3" spans="1:9" ht="15.75">
      <c r="A3" s="84" t="s">
        <v>277</v>
      </c>
      <c r="B3" s="82"/>
      <c r="C3" s="82"/>
      <c r="D3" s="82"/>
      <c r="E3" s="82"/>
      <c r="F3" s="82"/>
      <c r="G3" s="479" t="s">
        <v>512</v>
      </c>
      <c r="H3" s="479"/>
      <c r="I3" s="479"/>
    </row>
    <row r="4" spans="1:9" ht="30.75" customHeight="1">
      <c r="A4" s="503" t="s">
        <v>674</v>
      </c>
      <c r="B4" s="504"/>
      <c r="C4" s="504"/>
      <c r="D4" s="504"/>
      <c r="E4" s="504"/>
      <c r="F4" s="504"/>
      <c r="G4" s="504"/>
      <c r="H4" s="504"/>
      <c r="I4" s="504"/>
    </row>
    <row r="5" spans="1:9" ht="15.75">
      <c r="A5" s="265"/>
      <c r="B5" s="265"/>
      <c r="C5" s="265"/>
      <c r="D5" s="265"/>
      <c r="E5" s="265"/>
      <c r="F5" s="265"/>
      <c r="G5" s="265"/>
      <c r="H5" s="265"/>
      <c r="I5" s="265"/>
    </row>
    <row r="6" spans="1:9" ht="15.75">
      <c r="A6" s="477" t="s">
        <v>642</v>
      </c>
      <c r="B6" s="477"/>
      <c r="C6" s="477"/>
      <c r="D6" s="477"/>
      <c r="E6" s="477"/>
      <c r="F6" s="477"/>
      <c r="G6" s="477"/>
      <c r="H6" s="477"/>
      <c r="I6" s="477"/>
    </row>
    <row r="7" spans="1:9" ht="18.75">
      <c r="A7" s="478"/>
      <c r="B7" s="478"/>
      <c r="C7" s="478"/>
      <c r="D7" s="478"/>
      <c r="E7" s="478"/>
      <c r="F7" s="478"/>
      <c r="G7" s="478"/>
      <c r="H7" s="478"/>
      <c r="I7" s="478"/>
    </row>
    <row r="8" spans="1:9" ht="15.75">
      <c r="A8" s="82"/>
      <c r="B8" s="82"/>
      <c r="C8" s="82"/>
      <c r="D8" s="82"/>
      <c r="E8" s="82"/>
      <c r="F8" s="82"/>
      <c r="G8" s="82"/>
      <c r="H8" s="82"/>
      <c r="I8" s="82"/>
    </row>
    <row r="9" spans="1:9" s="6" customFormat="1" ht="16.5">
      <c r="A9" s="83" t="s">
        <v>130</v>
      </c>
      <c r="B9" s="84"/>
      <c r="C9" s="84"/>
      <c r="D9" s="84"/>
      <c r="E9" s="84"/>
      <c r="F9" s="84"/>
      <c r="G9" s="84"/>
      <c r="H9" s="84"/>
      <c r="I9" s="84"/>
    </row>
    <row r="10" spans="1:9" s="6" customFormat="1" ht="16.5">
      <c r="A10" s="83"/>
      <c r="B10" s="84"/>
      <c r="C10" s="84"/>
      <c r="D10" s="84"/>
      <c r="E10" s="84"/>
      <c r="F10" s="84"/>
      <c r="G10" s="84"/>
      <c r="H10" s="84"/>
      <c r="I10" s="84"/>
    </row>
    <row r="11" spans="1:9" ht="16.5">
      <c r="A11" s="85" t="s">
        <v>381</v>
      </c>
      <c r="B11" s="85"/>
      <c r="C11" s="85"/>
      <c r="D11" s="85"/>
      <c r="E11" s="85"/>
      <c r="F11" s="85"/>
      <c r="G11" s="85"/>
      <c r="H11" s="85"/>
      <c r="I11" s="85"/>
    </row>
    <row r="12" spans="1:9" ht="16.5">
      <c r="A12" s="85" t="s">
        <v>382</v>
      </c>
      <c r="B12" s="85"/>
      <c r="C12" s="85"/>
      <c r="D12" s="85"/>
      <c r="E12" s="85"/>
      <c r="F12" s="85"/>
      <c r="G12" s="85"/>
      <c r="H12" s="85"/>
      <c r="I12" s="85"/>
    </row>
    <row r="13" spans="1:9" ht="16.5">
      <c r="A13" s="85" t="s">
        <v>379</v>
      </c>
      <c r="B13" s="85"/>
      <c r="C13" s="85"/>
      <c r="D13" s="85"/>
      <c r="E13" s="85"/>
      <c r="F13" s="85"/>
      <c r="G13" s="85"/>
      <c r="H13" s="85"/>
      <c r="I13" s="85"/>
    </row>
    <row r="14" spans="1:9" ht="16.5">
      <c r="A14" s="85" t="s">
        <v>380</v>
      </c>
      <c r="B14" s="85"/>
      <c r="C14" s="85"/>
      <c r="D14" s="85"/>
      <c r="E14" s="85"/>
      <c r="F14" s="85"/>
      <c r="G14" s="85"/>
      <c r="H14" s="85"/>
      <c r="I14" s="85"/>
    </row>
    <row r="15" spans="1:9" ht="16.5">
      <c r="A15" s="85" t="s">
        <v>383</v>
      </c>
      <c r="B15" s="85"/>
      <c r="C15" s="85"/>
      <c r="D15" s="85"/>
      <c r="E15" s="85"/>
      <c r="F15" s="85"/>
      <c r="G15" s="85"/>
      <c r="H15" s="85"/>
      <c r="I15" s="85"/>
    </row>
    <row r="16" spans="1:9" ht="16.5">
      <c r="A16" s="85" t="s">
        <v>384</v>
      </c>
      <c r="B16" s="85"/>
      <c r="C16" s="85"/>
      <c r="D16" s="85"/>
      <c r="E16" s="85"/>
      <c r="F16" s="85"/>
      <c r="G16" s="85"/>
      <c r="H16" s="85"/>
      <c r="I16" s="85"/>
    </row>
    <row r="17" spans="1:9" ht="16.5">
      <c r="A17" s="85" t="s">
        <v>385</v>
      </c>
      <c r="B17" s="85"/>
      <c r="C17" s="85"/>
      <c r="D17" s="85"/>
      <c r="E17" s="85"/>
      <c r="F17" s="85"/>
      <c r="G17" s="85"/>
      <c r="H17" s="85"/>
      <c r="I17" s="85"/>
    </row>
    <row r="18" spans="1:9" ht="16.5">
      <c r="A18" s="85" t="s">
        <v>386</v>
      </c>
      <c r="B18" s="85"/>
      <c r="C18" s="85"/>
      <c r="D18" s="85"/>
      <c r="E18" s="85"/>
      <c r="F18" s="85"/>
      <c r="G18" s="85"/>
      <c r="H18" s="85"/>
      <c r="I18" s="85"/>
    </row>
    <row r="19" spans="1:9" ht="16.5">
      <c r="A19" s="85" t="s">
        <v>387</v>
      </c>
      <c r="B19" s="85"/>
      <c r="C19" s="85"/>
      <c r="D19" s="85"/>
      <c r="E19" s="85"/>
      <c r="F19" s="85"/>
      <c r="G19" s="85"/>
      <c r="H19" s="85"/>
      <c r="I19" s="85"/>
    </row>
    <row r="20" spans="1:9" ht="16.5">
      <c r="A20" s="85" t="s">
        <v>388</v>
      </c>
      <c r="B20" s="85"/>
      <c r="C20" s="85"/>
      <c r="D20" s="85"/>
      <c r="E20" s="85"/>
      <c r="F20" s="85"/>
      <c r="G20" s="85"/>
      <c r="H20" s="85"/>
      <c r="I20" s="85"/>
    </row>
    <row r="21" spans="1:9" ht="16.5">
      <c r="A21" s="443" t="s">
        <v>389</v>
      </c>
      <c r="B21" s="443"/>
      <c r="C21" s="443"/>
      <c r="D21" s="443"/>
      <c r="E21" s="443"/>
      <c r="F21" s="443"/>
      <c r="G21" s="443"/>
      <c r="H21" s="443"/>
      <c r="I21" s="443"/>
    </row>
    <row r="22" spans="1:9" ht="16.5">
      <c r="A22" s="85" t="s">
        <v>390</v>
      </c>
      <c r="B22" s="85"/>
      <c r="C22" s="85"/>
      <c r="D22" s="85"/>
      <c r="E22" s="85"/>
      <c r="F22" s="85"/>
      <c r="G22" s="85"/>
      <c r="H22" s="85"/>
      <c r="I22" s="85"/>
    </row>
    <row r="23" spans="1:9" s="187" customFormat="1" ht="16.5">
      <c r="A23" s="443" t="s">
        <v>391</v>
      </c>
      <c r="B23" s="443"/>
      <c r="C23" s="443"/>
      <c r="D23" s="443"/>
      <c r="E23" s="443"/>
      <c r="F23" s="443"/>
      <c r="G23" s="443"/>
      <c r="H23" s="443"/>
      <c r="I23" s="443"/>
    </row>
    <row r="24" spans="1:9" ht="16.5">
      <c r="A24" s="85" t="s">
        <v>392</v>
      </c>
      <c r="B24" s="85"/>
      <c r="C24" s="85"/>
      <c r="D24" s="85"/>
      <c r="E24" s="85"/>
      <c r="F24" s="85"/>
      <c r="G24" s="85"/>
      <c r="H24" s="85"/>
      <c r="I24" s="85"/>
    </row>
    <row r="25" spans="1:9" ht="16.5">
      <c r="A25" s="85" t="s">
        <v>377</v>
      </c>
      <c r="B25" s="85"/>
      <c r="C25" s="85"/>
      <c r="D25" s="85"/>
      <c r="E25" s="85"/>
      <c r="F25" s="85"/>
      <c r="G25" s="85"/>
      <c r="H25" s="85"/>
      <c r="I25" s="85"/>
    </row>
    <row r="26" spans="1:9" ht="16.5">
      <c r="A26" s="85" t="s">
        <v>378</v>
      </c>
      <c r="B26" s="85"/>
      <c r="C26" s="85"/>
      <c r="D26" s="85"/>
      <c r="E26" s="85"/>
      <c r="F26" s="85"/>
      <c r="G26" s="85"/>
      <c r="H26" s="85"/>
      <c r="I26" s="85"/>
    </row>
    <row r="27" spans="1:9" ht="16.5">
      <c r="A27" s="249" t="s">
        <v>393</v>
      </c>
      <c r="B27" s="85"/>
      <c r="C27" s="85"/>
      <c r="D27" s="85"/>
      <c r="E27" s="85"/>
      <c r="F27" s="85"/>
      <c r="G27" s="85"/>
      <c r="H27" s="85"/>
      <c r="I27" s="85"/>
    </row>
    <row r="28" spans="1:9" ht="16.5">
      <c r="A28" s="83" t="s">
        <v>394</v>
      </c>
      <c r="B28" s="85"/>
      <c r="C28" s="85"/>
      <c r="D28" s="85"/>
      <c r="E28" s="85"/>
      <c r="F28" s="85"/>
      <c r="G28" s="85"/>
      <c r="H28" s="85"/>
      <c r="I28" s="85"/>
    </row>
    <row r="29" spans="1:9" ht="16.5">
      <c r="A29" s="83"/>
      <c r="B29" s="85"/>
      <c r="C29" s="85"/>
      <c r="D29" s="85"/>
      <c r="E29" s="85"/>
      <c r="F29" s="85"/>
      <c r="G29" s="85"/>
      <c r="H29" s="85"/>
      <c r="I29" s="85"/>
    </row>
    <row r="30" spans="1:9" ht="16.5">
      <c r="A30" s="443" t="s">
        <v>515</v>
      </c>
      <c r="B30" s="443"/>
      <c r="C30" s="443"/>
      <c r="D30" s="443"/>
      <c r="E30" s="443"/>
      <c r="F30" s="443"/>
      <c r="G30" s="443"/>
      <c r="H30" s="443"/>
      <c r="I30" s="443"/>
    </row>
    <row r="31" spans="1:9" ht="16.5">
      <c r="A31" s="443" t="s">
        <v>516</v>
      </c>
      <c r="B31" s="443"/>
      <c r="C31" s="443"/>
      <c r="D31" s="443"/>
      <c r="E31" s="443"/>
      <c r="F31" s="443"/>
      <c r="G31" s="443"/>
      <c r="H31" s="443"/>
      <c r="I31" s="443"/>
    </row>
    <row r="32" spans="1:9" ht="16.5">
      <c r="A32" s="443" t="s">
        <v>517</v>
      </c>
      <c r="B32" s="443"/>
      <c r="C32" s="443"/>
      <c r="D32" s="443"/>
      <c r="E32" s="443"/>
      <c r="F32" s="443"/>
      <c r="G32" s="443"/>
      <c r="H32" s="443"/>
      <c r="I32" s="443"/>
    </row>
    <row r="33" spans="1:9" ht="16.5">
      <c r="A33" s="85"/>
      <c r="B33" s="85"/>
      <c r="C33" s="85"/>
      <c r="D33" s="85"/>
      <c r="E33" s="85"/>
      <c r="F33" s="85"/>
      <c r="G33" s="85"/>
      <c r="H33" s="85"/>
      <c r="I33" s="85"/>
    </row>
    <row r="34" spans="1:9" ht="16.5">
      <c r="A34" s="83" t="s">
        <v>395</v>
      </c>
      <c r="B34" s="85"/>
      <c r="C34" s="85"/>
      <c r="D34" s="85"/>
      <c r="E34" s="85"/>
      <c r="F34" s="85"/>
      <c r="G34" s="85"/>
      <c r="H34" s="85"/>
      <c r="I34" s="85"/>
    </row>
    <row r="35" spans="1:9" ht="16.5">
      <c r="A35" s="83"/>
      <c r="B35" s="85"/>
      <c r="C35" s="85"/>
      <c r="D35" s="85"/>
      <c r="E35" s="85"/>
      <c r="F35" s="85"/>
      <c r="G35" s="85"/>
      <c r="H35" s="85"/>
      <c r="I35" s="85"/>
    </row>
    <row r="36" spans="1:9" ht="16.5">
      <c r="A36" s="85" t="s">
        <v>396</v>
      </c>
      <c r="B36" s="85"/>
      <c r="C36" s="85"/>
      <c r="D36" s="85"/>
      <c r="E36" s="85"/>
      <c r="F36" s="85"/>
      <c r="G36" s="85"/>
      <c r="H36" s="85"/>
      <c r="I36" s="85"/>
    </row>
    <row r="37" spans="1:9" ht="16.5">
      <c r="A37" s="85" t="s">
        <v>397</v>
      </c>
      <c r="B37" s="85"/>
      <c r="C37" s="85"/>
      <c r="D37" s="85"/>
      <c r="E37" s="85"/>
      <c r="F37" s="85"/>
      <c r="G37" s="85"/>
      <c r="H37" s="85"/>
      <c r="I37" s="85"/>
    </row>
    <row r="38" spans="1:9" ht="16.5">
      <c r="A38" s="85"/>
      <c r="B38" s="85"/>
      <c r="C38" s="85"/>
      <c r="D38" s="85"/>
      <c r="E38" s="85"/>
      <c r="F38" s="85"/>
      <c r="G38" s="85"/>
      <c r="H38" s="85"/>
      <c r="I38" s="85"/>
    </row>
    <row r="39" spans="1:9" ht="16.5">
      <c r="A39" s="83" t="s">
        <v>398</v>
      </c>
      <c r="B39" s="85"/>
      <c r="C39" s="85"/>
      <c r="D39" s="85"/>
      <c r="E39" s="85"/>
      <c r="F39" s="85"/>
      <c r="G39" s="85"/>
      <c r="H39" s="85"/>
      <c r="I39" s="85"/>
    </row>
    <row r="40" spans="1:9" ht="16.5">
      <c r="A40" s="85" t="s">
        <v>399</v>
      </c>
      <c r="B40" s="85"/>
      <c r="C40" s="85"/>
      <c r="D40" s="85"/>
      <c r="E40" s="85"/>
      <c r="F40" s="85"/>
      <c r="G40" s="85"/>
      <c r="H40" s="85"/>
      <c r="I40" s="85"/>
    </row>
    <row r="41" spans="1:9" ht="16.5">
      <c r="A41" s="85" t="s">
        <v>520</v>
      </c>
      <c r="B41" s="85"/>
      <c r="C41" s="85"/>
      <c r="D41" s="85"/>
      <c r="E41" s="85"/>
      <c r="F41" s="85"/>
      <c r="G41" s="85"/>
      <c r="H41" s="85"/>
      <c r="I41" s="85"/>
    </row>
    <row r="42" spans="1:9" ht="16.5">
      <c r="A42" s="85" t="s">
        <v>400</v>
      </c>
      <c r="B42" s="85"/>
      <c r="C42" s="85"/>
      <c r="D42" s="85"/>
      <c r="E42" s="85"/>
      <c r="F42" s="85"/>
      <c r="G42" s="85"/>
      <c r="H42" s="85"/>
      <c r="I42" s="85"/>
    </row>
    <row r="43" spans="1:9" ht="16.5">
      <c r="A43" s="85" t="s">
        <v>519</v>
      </c>
      <c r="B43" s="85"/>
      <c r="C43" s="85"/>
      <c r="D43" s="85"/>
      <c r="E43" s="85"/>
      <c r="F43" s="85"/>
      <c r="G43" s="85"/>
      <c r="H43" s="85"/>
      <c r="I43" s="85"/>
    </row>
    <row r="44" spans="1:9" ht="16.5">
      <c r="A44" s="85" t="s">
        <v>401</v>
      </c>
      <c r="B44" s="85"/>
      <c r="C44" s="85"/>
      <c r="D44" s="85"/>
      <c r="E44" s="85"/>
      <c r="F44" s="85"/>
      <c r="G44" s="85"/>
      <c r="H44" s="85"/>
      <c r="I44" s="85"/>
    </row>
    <row r="45" spans="1:9" ht="16.5">
      <c r="A45" s="443" t="s">
        <v>518</v>
      </c>
      <c r="B45" s="443"/>
      <c r="C45" s="443"/>
      <c r="D45" s="443"/>
      <c r="E45" s="443"/>
      <c r="F45" s="443"/>
      <c r="G45" s="443"/>
      <c r="H45" s="443"/>
      <c r="I45" s="443"/>
    </row>
    <row r="46" spans="1:9" ht="16.5">
      <c r="A46" s="85" t="s">
        <v>402</v>
      </c>
      <c r="B46" s="85"/>
      <c r="C46" s="85"/>
      <c r="D46" s="85"/>
      <c r="E46" s="85"/>
      <c r="F46" s="85"/>
      <c r="G46" s="85"/>
      <c r="H46" s="85"/>
      <c r="I46" s="85"/>
    </row>
    <row r="47" spans="1:9" ht="16.5">
      <c r="A47" s="85"/>
      <c r="B47" s="85"/>
      <c r="C47" s="85"/>
      <c r="D47" s="85"/>
      <c r="E47" s="85"/>
      <c r="F47" s="85"/>
      <c r="G47" s="85"/>
      <c r="H47" s="85"/>
      <c r="I47" s="85"/>
    </row>
    <row r="48" spans="1:9" ht="16.5">
      <c r="A48" s="85" t="s">
        <v>560</v>
      </c>
      <c r="B48" s="85"/>
      <c r="C48" s="85"/>
      <c r="D48" s="85"/>
      <c r="E48" s="85"/>
      <c r="F48" s="85"/>
      <c r="G48" s="85"/>
      <c r="H48" s="85"/>
      <c r="I48" s="85"/>
    </row>
    <row r="49" spans="1:9" ht="16.5">
      <c r="A49" s="85"/>
      <c r="B49" s="85"/>
      <c r="C49" s="85"/>
      <c r="D49" s="85"/>
      <c r="E49" s="85"/>
      <c r="F49" s="85"/>
      <c r="G49" s="85"/>
      <c r="H49" s="85"/>
      <c r="I49" s="85"/>
    </row>
    <row r="50" spans="1:9" s="6" customFormat="1" ht="16.5">
      <c r="A50" s="502" t="s">
        <v>513</v>
      </c>
      <c r="B50" s="502"/>
      <c r="C50" s="502"/>
      <c r="D50" s="502"/>
      <c r="E50" s="502"/>
      <c r="F50" s="502"/>
      <c r="G50" s="84"/>
      <c r="H50" s="84"/>
      <c r="I50" s="84"/>
    </row>
    <row r="51" spans="1:9" s="6" customFormat="1" ht="11.25" customHeight="1">
      <c r="A51" s="262"/>
      <c r="B51" s="262"/>
      <c r="C51" s="262"/>
      <c r="D51" s="262"/>
      <c r="E51" s="262"/>
      <c r="F51" s="262"/>
      <c r="G51" s="84"/>
      <c r="H51" s="84"/>
      <c r="I51" s="84"/>
    </row>
    <row r="52" spans="1:9" ht="16.5">
      <c r="A52" s="443" t="s">
        <v>131</v>
      </c>
      <c r="B52" s="443"/>
      <c r="C52" s="443"/>
      <c r="D52" s="443"/>
      <c r="E52" s="443"/>
      <c r="F52" s="443"/>
      <c r="G52" s="443"/>
      <c r="H52" s="443"/>
      <c r="I52" s="82"/>
    </row>
    <row r="53" spans="1:9" ht="16.5">
      <c r="A53" s="443" t="s">
        <v>514</v>
      </c>
      <c r="B53" s="443"/>
      <c r="C53" s="443"/>
      <c r="D53" s="443"/>
      <c r="E53" s="443"/>
      <c r="F53" s="443"/>
      <c r="G53" s="85"/>
      <c r="H53" s="82"/>
      <c r="I53" s="82"/>
    </row>
    <row r="54" spans="1:9" s="6" customFormat="1" ht="25.5" customHeight="1">
      <c r="A54" s="502" t="s">
        <v>403</v>
      </c>
      <c r="B54" s="502"/>
      <c r="C54" s="502"/>
      <c r="D54" s="502"/>
      <c r="E54" s="502"/>
      <c r="F54" s="502"/>
      <c r="G54" s="502"/>
      <c r="H54" s="502"/>
      <c r="I54" s="502"/>
    </row>
    <row r="55" spans="1:9" s="6" customFormat="1" ht="12.75" customHeight="1">
      <c r="A55" s="262"/>
      <c r="B55" s="262"/>
      <c r="C55" s="262"/>
      <c r="D55" s="262"/>
      <c r="E55" s="84"/>
      <c r="F55" s="84"/>
      <c r="G55" s="84"/>
      <c r="H55" s="84"/>
      <c r="I55" s="84"/>
    </row>
    <row r="56" spans="1:9" ht="16.5">
      <c r="A56" s="443" t="s">
        <v>132</v>
      </c>
      <c r="B56" s="443"/>
      <c r="C56" s="443"/>
      <c r="D56" s="443"/>
      <c r="E56" s="443"/>
      <c r="F56" s="443"/>
      <c r="G56" s="85"/>
      <c r="H56" s="85"/>
      <c r="I56" s="85"/>
    </row>
    <row r="57" spans="1:9" ht="16.5">
      <c r="A57" s="187" t="s">
        <v>133</v>
      </c>
      <c r="B57" s="187"/>
      <c r="C57" s="187"/>
      <c r="D57" s="187"/>
      <c r="E57" s="187"/>
      <c r="F57" s="85"/>
      <c r="G57" s="85"/>
      <c r="H57" s="85"/>
      <c r="I57" s="85"/>
    </row>
    <row r="58" spans="1:9" s="6" customFormat="1" ht="16.5">
      <c r="A58" s="443" t="s">
        <v>138</v>
      </c>
      <c r="B58" s="443"/>
      <c r="C58" s="443"/>
      <c r="D58" s="443"/>
      <c r="E58" s="443"/>
      <c r="F58" s="443"/>
      <c r="G58" s="443"/>
      <c r="H58" s="443"/>
      <c r="I58" s="83"/>
    </row>
    <row r="59" spans="1:9" ht="31.5" customHeight="1">
      <c r="A59" s="461" t="s">
        <v>521</v>
      </c>
      <c r="B59" s="443"/>
      <c r="C59" s="443"/>
      <c r="D59" s="443"/>
      <c r="E59" s="443"/>
      <c r="F59" s="443"/>
      <c r="G59" s="443"/>
      <c r="H59" s="443"/>
      <c r="I59" s="443"/>
    </row>
    <row r="60" spans="1:9" ht="11.25" customHeight="1">
      <c r="A60" s="294"/>
      <c r="B60" s="249"/>
      <c r="C60" s="249"/>
      <c r="D60" s="249"/>
      <c r="E60" s="249"/>
      <c r="F60" s="249"/>
      <c r="G60" s="249"/>
      <c r="H60" s="249"/>
      <c r="I60" s="249"/>
    </row>
    <row r="61" spans="1:9" s="6" customFormat="1" ht="16.5">
      <c r="A61" s="502" t="s">
        <v>139</v>
      </c>
      <c r="B61" s="502"/>
      <c r="C61" s="502"/>
      <c r="D61" s="502"/>
      <c r="E61" s="502"/>
      <c r="F61" s="502"/>
      <c r="G61" s="502"/>
      <c r="H61" s="83"/>
      <c r="I61" s="83"/>
    </row>
    <row r="62" spans="1:9" s="6" customFormat="1" ht="6" customHeight="1">
      <c r="A62" s="262"/>
      <c r="B62" s="262"/>
      <c r="C62" s="262"/>
      <c r="D62" s="262"/>
      <c r="E62" s="262"/>
      <c r="F62" s="262"/>
      <c r="G62" s="262"/>
      <c r="H62" s="83"/>
      <c r="I62" s="83"/>
    </row>
    <row r="63" spans="1:9" s="8" customFormat="1" ht="16.5">
      <c r="A63" s="443" t="s">
        <v>134</v>
      </c>
      <c r="B63" s="443"/>
      <c r="C63" s="443"/>
      <c r="D63" s="443"/>
      <c r="E63" s="443"/>
      <c r="F63" s="443"/>
      <c r="G63" s="443"/>
      <c r="H63" s="443"/>
      <c r="I63" s="443"/>
    </row>
    <row r="64" spans="1:9" ht="16.5">
      <c r="A64" s="443" t="s">
        <v>136</v>
      </c>
      <c r="B64" s="443"/>
      <c r="C64" s="443"/>
      <c r="D64" s="443"/>
      <c r="E64" s="443"/>
      <c r="F64" s="443"/>
      <c r="G64" s="443"/>
      <c r="H64" s="443"/>
      <c r="I64" s="443"/>
    </row>
    <row r="65" spans="1:9" ht="16.5">
      <c r="A65" s="187" t="s">
        <v>137</v>
      </c>
      <c r="B65" s="187"/>
      <c r="C65" s="187"/>
      <c r="D65" s="187"/>
      <c r="E65" s="187"/>
      <c r="F65" s="187"/>
      <c r="G65" s="187"/>
      <c r="H65" s="187"/>
      <c r="I65" s="187"/>
    </row>
    <row r="66" spans="1:9" ht="13.5" customHeight="1">
      <c r="A66" s="85" t="s">
        <v>135</v>
      </c>
      <c r="B66" s="85"/>
      <c r="C66" s="85"/>
      <c r="D66" s="85"/>
      <c r="E66" s="85"/>
      <c r="F66" s="85"/>
      <c r="G66" s="85"/>
      <c r="H66" s="85"/>
      <c r="I66" s="85"/>
    </row>
    <row r="67" spans="1:9" ht="13.5" customHeight="1">
      <c r="A67" s="85"/>
      <c r="B67" s="85"/>
      <c r="C67" s="85"/>
      <c r="D67" s="85"/>
      <c r="E67" s="85"/>
      <c r="F67" s="85"/>
      <c r="G67" s="85"/>
      <c r="H67" s="85"/>
      <c r="I67" s="85"/>
    </row>
    <row r="68" spans="1:9" s="8" customFormat="1" ht="18.75" customHeight="1">
      <c r="A68" s="443" t="s">
        <v>522</v>
      </c>
      <c r="B68" s="443"/>
      <c r="C68" s="443"/>
      <c r="D68" s="443"/>
      <c r="E68" s="443"/>
      <c r="F68" s="443"/>
      <c r="G68" s="443"/>
      <c r="H68" s="443"/>
      <c r="I68" s="443"/>
    </row>
    <row r="69" spans="1:9" s="8" customFormat="1" ht="16.5">
      <c r="A69" s="85"/>
      <c r="B69" s="86"/>
      <c r="C69" s="86"/>
      <c r="D69" s="86"/>
      <c r="E69" s="86"/>
      <c r="F69" s="86"/>
      <c r="G69" s="86"/>
      <c r="H69" s="86"/>
      <c r="I69" s="86"/>
    </row>
    <row r="70" spans="1:9" s="8" customFormat="1" ht="16.5">
      <c r="A70" s="443" t="s">
        <v>523</v>
      </c>
      <c r="B70" s="443"/>
      <c r="C70" s="443"/>
      <c r="D70" s="443"/>
      <c r="E70" s="443"/>
      <c r="F70" s="443"/>
      <c r="G70" s="443"/>
      <c r="H70" s="443"/>
      <c r="I70" s="443"/>
    </row>
    <row r="71" spans="1:9" ht="16.5">
      <c r="A71" s="85"/>
      <c r="B71" s="85"/>
      <c r="C71" s="85"/>
      <c r="D71" s="85"/>
      <c r="E71" s="85"/>
      <c r="F71" s="85"/>
      <c r="G71" s="85"/>
      <c r="H71" s="85"/>
      <c r="I71" s="85"/>
    </row>
    <row r="72" spans="1:9" ht="16.5">
      <c r="A72" s="443" t="s">
        <v>525</v>
      </c>
      <c r="B72" s="443"/>
      <c r="C72" s="443"/>
      <c r="D72" s="443"/>
      <c r="E72" s="443"/>
      <c r="F72" s="443"/>
      <c r="G72" s="443"/>
      <c r="H72" s="443"/>
      <c r="I72" s="443"/>
    </row>
    <row r="73" spans="1:9" ht="16.5">
      <c r="A73" s="249"/>
      <c r="B73" s="249"/>
      <c r="C73" s="249"/>
      <c r="D73" s="249"/>
      <c r="E73" s="249"/>
      <c r="F73" s="249"/>
      <c r="G73" s="249"/>
      <c r="H73" s="249"/>
      <c r="I73" s="249"/>
    </row>
    <row r="74" spans="1:9" ht="16.5">
      <c r="A74" s="443" t="s">
        <v>524</v>
      </c>
      <c r="B74" s="443"/>
      <c r="C74" s="443"/>
      <c r="D74" s="443"/>
      <c r="E74" s="443"/>
      <c r="F74" s="85"/>
      <c r="G74" s="85"/>
      <c r="H74" s="85"/>
      <c r="I74" s="85"/>
    </row>
    <row r="75" spans="1:9" ht="9" customHeight="1">
      <c r="A75" s="249"/>
      <c r="B75" s="249"/>
      <c r="C75" s="249"/>
      <c r="D75" s="249"/>
      <c r="E75" s="249"/>
      <c r="F75" s="85"/>
      <c r="G75" s="85"/>
      <c r="H75" s="85"/>
      <c r="I75" s="85"/>
    </row>
    <row r="76" spans="1:9" ht="16.5">
      <c r="A76" s="249" t="s">
        <v>526</v>
      </c>
      <c r="B76" s="249"/>
      <c r="C76" s="249"/>
      <c r="D76" s="249"/>
      <c r="E76" s="249"/>
      <c r="F76" s="85"/>
      <c r="G76" s="85"/>
      <c r="H76" s="85"/>
      <c r="I76" s="85"/>
    </row>
    <row r="77" spans="1:9" ht="16.5">
      <c r="A77" s="295" t="s">
        <v>527</v>
      </c>
      <c r="B77" s="249"/>
      <c r="C77" s="249"/>
      <c r="D77" s="249"/>
      <c r="E77" s="249"/>
      <c r="F77" s="85"/>
      <c r="G77" s="85"/>
      <c r="H77" s="85"/>
      <c r="I77" s="85"/>
    </row>
    <row r="78" spans="1:9" ht="16.5">
      <c r="A78" s="295" t="s">
        <v>528</v>
      </c>
      <c r="B78" s="249"/>
      <c r="C78" s="249"/>
      <c r="D78" s="249"/>
      <c r="E78" s="249"/>
      <c r="F78" s="85"/>
      <c r="G78" s="85"/>
      <c r="H78" s="85"/>
      <c r="I78" s="85"/>
    </row>
    <row r="79" spans="1:9" s="8" customFormat="1" ht="16.5">
      <c r="A79" s="443" t="s">
        <v>529</v>
      </c>
      <c r="B79" s="443"/>
      <c r="C79" s="443"/>
      <c r="D79" s="443"/>
      <c r="E79" s="443"/>
      <c r="F79" s="443"/>
      <c r="G79" s="443"/>
      <c r="H79" s="85"/>
      <c r="I79" s="86"/>
    </row>
    <row r="80" spans="1:9" ht="16.5">
      <c r="A80" s="443" t="s">
        <v>530</v>
      </c>
      <c r="B80" s="443"/>
      <c r="C80" s="443"/>
      <c r="D80" s="443"/>
      <c r="E80" s="443"/>
      <c r="F80" s="443"/>
      <c r="G80" s="443"/>
      <c r="H80" s="443"/>
      <c r="I80" s="85"/>
    </row>
    <row r="81" spans="1:9" ht="16.5">
      <c r="A81" s="443" t="s">
        <v>531</v>
      </c>
      <c r="B81" s="443"/>
      <c r="C81" s="443"/>
      <c r="D81" s="443"/>
      <c r="E81" s="443"/>
      <c r="F81" s="443"/>
      <c r="G81" s="443"/>
      <c r="H81" s="443"/>
      <c r="I81" s="85"/>
    </row>
    <row r="82" spans="1:9" ht="14.25" customHeight="1">
      <c r="A82" s="249"/>
      <c r="B82" s="249"/>
      <c r="C82" s="249"/>
      <c r="D82" s="249"/>
      <c r="E82" s="249"/>
      <c r="F82" s="249"/>
      <c r="G82" s="249"/>
      <c r="H82" s="249"/>
      <c r="I82" s="85"/>
    </row>
    <row r="83" spans="1:9" s="8" customFormat="1" ht="16.5">
      <c r="A83" s="85" t="s">
        <v>532</v>
      </c>
      <c r="B83" s="86"/>
      <c r="C83" s="86"/>
      <c r="D83" s="86"/>
      <c r="E83" s="86"/>
      <c r="F83" s="86"/>
      <c r="G83" s="85"/>
      <c r="H83" s="86"/>
      <c r="I83" s="86"/>
    </row>
    <row r="84" spans="1:9" s="8" customFormat="1" ht="13.5" customHeight="1">
      <c r="A84" s="85"/>
      <c r="B84" s="86"/>
      <c r="C84" s="86"/>
      <c r="D84" s="86"/>
      <c r="E84" s="85"/>
      <c r="F84" s="86"/>
      <c r="G84" s="86"/>
      <c r="H84" s="86"/>
      <c r="I84" s="86"/>
    </row>
    <row r="85" spans="1:9" s="8" customFormat="1" ht="16.5">
      <c r="A85" s="443" t="s">
        <v>533</v>
      </c>
      <c r="B85" s="443"/>
      <c r="C85" s="443"/>
      <c r="D85" s="443"/>
      <c r="E85" s="443"/>
      <c r="F85" s="443"/>
      <c r="G85" s="86"/>
      <c r="H85" s="86"/>
      <c r="I85" s="86"/>
    </row>
    <row r="86" spans="1:9" s="8" customFormat="1" ht="12" customHeight="1">
      <c r="A86" s="249"/>
      <c r="B86" s="249"/>
      <c r="C86" s="249"/>
      <c r="D86" s="249"/>
      <c r="E86" s="249"/>
      <c r="F86" s="249"/>
      <c r="G86" s="86"/>
      <c r="H86" s="86"/>
      <c r="I86" s="86"/>
    </row>
    <row r="87" spans="1:9" s="7" customFormat="1" ht="16.5">
      <c r="A87" s="466" t="s">
        <v>534</v>
      </c>
      <c r="B87" s="466"/>
      <c r="C87" s="466"/>
      <c r="D87" s="466"/>
      <c r="E87" s="466"/>
      <c r="F87" s="466"/>
      <c r="G87" s="466"/>
      <c r="H87" s="466"/>
      <c r="I87" s="296"/>
    </row>
    <row r="88" spans="1:9" s="7" customFormat="1" ht="16.5">
      <c r="A88" s="466" t="s">
        <v>535</v>
      </c>
      <c r="B88" s="466"/>
      <c r="C88" s="466"/>
      <c r="D88" s="466"/>
      <c r="E88" s="466"/>
      <c r="F88" s="466"/>
      <c r="G88" s="466"/>
      <c r="H88" s="466"/>
      <c r="I88" s="466"/>
    </row>
    <row r="89" spans="1:9" s="7" customFormat="1" ht="16.5">
      <c r="A89" s="466" t="s">
        <v>536</v>
      </c>
      <c r="B89" s="466"/>
      <c r="C89" s="466"/>
      <c r="D89" s="466"/>
      <c r="E89" s="466"/>
      <c r="F89" s="466"/>
      <c r="G89" s="466"/>
      <c r="H89" s="466"/>
      <c r="I89" s="466"/>
    </row>
    <row r="90" spans="1:9" s="8" customFormat="1" ht="16.5">
      <c r="A90" s="466" t="s">
        <v>537</v>
      </c>
      <c r="B90" s="466"/>
      <c r="C90" s="466"/>
      <c r="D90" s="466"/>
      <c r="E90" s="466"/>
      <c r="F90" s="466"/>
      <c r="G90" s="466"/>
      <c r="H90" s="466"/>
      <c r="I90" s="466"/>
    </row>
    <row r="91" spans="1:9" s="8" customFormat="1" ht="16.5">
      <c r="A91" s="297"/>
      <c r="B91" s="297"/>
      <c r="C91" s="297"/>
      <c r="D91" s="297"/>
      <c r="E91" s="297"/>
      <c r="F91" s="297"/>
      <c r="G91" s="297"/>
      <c r="H91" s="297"/>
      <c r="I91" s="297"/>
    </row>
    <row r="92" spans="1:9" ht="16.5">
      <c r="A92" s="249" t="s">
        <v>538</v>
      </c>
      <c r="B92" s="249"/>
      <c r="C92" s="249"/>
      <c r="D92" s="249"/>
      <c r="E92" s="249"/>
      <c r="F92" s="249"/>
      <c r="G92" s="249"/>
      <c r="H92" s="85"/>
      <c r="I92" s="85"/>
    </row>
    <row r="93" spans="1:9" ht="16.5">
      <c r="A93" s="249"/>
      <c r="B93" s="249"/>
      <c r="C93" s="249"/>
      <c r="D93" s="249"/>
      <c r="E93" s="249"/>
      <c r="F93" s="249"/>
      <c r="G93" s="249"/>
      <c r="H93" s="85"/>
      <c r="I93" s="85"/>
    </row>
    <row r="94" spans="1:9" ht="50.25" customHeight="1">
      <c r="A94" s="461" t="s">
        <v>544</v>
      </c>
      <c r="B94" s="461"/>
      <c r="C94" s="461"/>
      <c r="D94" s="461"/>
      <c r="E94" s="461"/>
      <c r="F94" s="461"/>
      <c r="G94" s="461"/>
      <c r="H94" s="461"/>
      <c r="I94" s="461"/>
    </row>
    <row r="95" spans="1:9" ht="27" customHeight="1">
      <c r="A95" s="294"/>
      <c r="B95" s="294"/>
      <c r="C95" s="294"/>
      <c r="D95" s="294"/>
      <c r="E95" s="294"/>
      <c r="F95" s="294"/>
      <c r="G95" s="294"/>
      <c r="H95" s="294"/>
      <c r="I95" s="294"/>
    </row>
    <row r="96" spans="1:9" ht="16.5" customHeight="1">
      <c r="A96" s="461" t="s">
        <v>545</v>
      </c>
      <c r="B96" s="461"/>
      <c r="C96" s="461"/>
      <c r="D96" s="461"/>
      <c r="E96" s="461"/>
      <c r="F96" s="461"/>
      <c r="G96" s="461"/>
      <c r="H96" s="461"/>
      <c r="I96" s="461"/>
    </row>
    <row r="97" spans="1:9" ht="16.5" customHeight="1">
      <c r="A97" s="461" t="s">
        <v>546</v>
      </c>
      <c r="B97" s="461"/>
      <c r="C97" s="461"/>
      <c r="D97" s="461"/>
      <c r="E97" s="461"/>
      <c r="F97" s="461"/>
      <c r="G97" s="461"/>
      <c r="H97" s="461"/>
      <c r="I97" s="461"/>
    </row>
    <row r="98" spans="1:9" ht="16.5" customHeight="1">
      <c r="A98" s="461" t="s">
        <v>547</v>
      </c>
      <c r="B98" s="461"/>
      <c r="C98" s="461"/>
      <c r="D98" s="461"/>
      <c r="E98" s="461"/>
      <c r="F98" s="461"/>
      <c r="G98" s="461"/>
      <c r="H98" s="461"/>
      <c r="I98" s="461"/>
    </row>
    <row r="99" spans="1:9" ht="16.5" customHeight="1">
      <c r="A99" s="461" t="s">
        <v>548</v>
      </c>
      <c r="B99" s="461"/>
      <c r="C99" s="461"/>
      <c r="D99" s="461"/>
      <c r="E99" s="461"/>
      <c r="F99" s="461"/>
      <c r="G99" s="461"/>
      <c r="H99" s="461"/>
      <c r="I99" s="461"/>
    </row>
    <row r="100" spans="1:9" ht="16.5" customHeight="1">
      <c r="A100" s="461" t="s">
        <v>549</v>
      </c>
      <c r="B100" s="461"/>
      <c r="C100" s="461"/>
      <c r="D100" s="461"/>
      <c r="E100" s="461"/>
      <c r="F100" s="461"/>
      <c r="G100" s="461"/>
      <c r="H100" s="461"/>
      <c r="I100" s="461"/>
    </row>
    <row r="101" spans="1:9" ht="16.5" customHeight="1">
      <c r="A101" s="294"/>
      <c r="B101" s="294"/>
      <c r="C101" s="294"/>
      <c r="D101" s="294"/>
      <c r="E101" s="294"/>
      <c r="F101" s="294"/>
      <c r="G101" s="294"/>
      <c r="H101" s="294"/>
      <c r="I101" s="294"/>
    </row>
    <row r="102" spans="1:9" ht="16.5">
      <c r="A102" s="443" t="s">
        <v>539</v>
      </c>
      <c r="B102" s="443"/>
      <c r="C102" s="443"/>
      <c r="D102" s="443"/>
      <c r="E102" s="443"/>
      <c r="F102" s="443"/>
      <c r="G102" s="443"/>
      <c r="H102" s="443"/>
      <c r="I102" s="443"/>
    </row>
    <row r="103" spans="1:9" ht="16.5">
      <c r="A103" s="85"/>
      <c r="B103" s="85"/>
      <c r="C103" s="85"/>
      <c r="D103" s="85"/>
      <c r="E103" s="85"/>
      <c r="F103" s="85"/>
      <c r="G103" s="85"/>
      <c r="H103" s="85"/>
      <c r="I103" s="85"/>
    </row>
    <row r="104" spans="1:9" ht="16.5">
      <c r="A104" s="443" t="s">
        <v>540</v>
      </c>
      <c r="B104" s="443"/>
      <c r="C104" s="443"/>
      <c r="D104" s="443"/>
      <c r="E104" s="443"/>
      <c r="F104" s="85"/>
      <c r="G104" s="85"/>
      <c r="H104" s="85"/>
      <c r="I104" s="85"/>
    </row>
    <row r="105" spans="1:9" ht="16.5">
      <c r="A105" s="85"/>
      <c r="B105" s="85"/>
      <c r="C105" s="85"/>
      <c r="D105" s="85"/>
      <c r="E105" s="85"/>
      <c r="F105" s="85"/>
      <c r="G105" s="85"/>
      <c r="H105" s="85"/>
      <c r="I105" s="85"/>
    </row>
    <row r="106" spans="1:9" ht="16.5">
      <c r="A106" s="85" t="s">
        <v>541</v>
      </c>
      <c r="B106" s="85"/>
      <c r="C106" s="85"/>
      <c r="D106" s="85"/>
      <c r="E106" s="85"/>
      <c r="F106" s="85"/>
      <c r="G106" s="85"/>
      <c r="H106" s="85"/>
      <c r="I106" s="85"/>
    </row>
    <row r="107" spans="1:9" ht="16.5">
      <c r="A107" s="85"/>
      <c r="B107" s="85"/>
      <c r="C107" s="85"/>
      <c r="D107" s="85"/>
      <c r="E107" s="85"/>
      <c r="F107" s="85"/>
      <c r="G107" s="85"/>
      <c r="H107" s="85"/>
      <c r="I107" s="85"/>
    </row>
    <row r="108" spans="1:9" ht="16.5">
      <c r="A108" s="443" t="s">
        <v>542</v>
      </c>
      <c r="B108" s="443"/>
      <c r="C108" s="443"/>
      <c r="D108" s="443"/>
      <c r="E108" s="443"/>
      <c r="F108" s="443"/>
      <c r="G108" s="85"/>
      <c r="H108" s="85"/>
      <c r="I108" s="85"/>
    </row>
    <row r="109" spans="1:9" ht="16.5">
      <c r="A109" s="85"/>
      <c r="B109" s="85"/>
      <c r="C109" s="85"/>
      <c r="D109" s="85"/>
      <c r="E109" s="85"/>
      <c r="F109" s="85"/>
      <c r="G109" s="85"/>
      <c r="H109" s="85"/>
      <c r="I109" s="85"/>
    </row>
    <row r="110" spans="1:9" ht="16.5">
      <c r="A110" s="443" t="s">
        <v>543</v>
      </c>
      <c r="B110" s="443"/>
      <c r="C110" s="443"/>
      <c r="D110" s="443"/>
      <c r="E110" s="443"/>
      <c r="F110" s="443"/>
      <c r="G110" s="443"/>
      <c r="H110" s="443"/>
      <c r="I110" s="443"/>
    </row>
    <row r="111" spans="1:9" ht="16.5">
      <c r="A111" s="85"/>
      <c r="B111" s="85"/>
      <c r="C111" s="85"/>
      <c r="D111" s="85"/>
      <c r="E111" s="85"/>
      <c r="F111" s="85"/>
      <c r="G111" s="85"/>
      <c r="H111" s="85"/>
      <c r="I111" s="85"/>
    </row>
    <row r="112" spans="1:9" ht="16.5">
      <c r="A112" s="249" t="s">
        <v>550</v>
      </c>
      <c r="B112" s="249"/>
      <c r="C112" s="249"/>
      <c r="D112" s="249"/>
      <c r="E112" s="249"/>
      <c r="F112" s="249"/>
      <c r="G112" s="85"/>
      <c r="H112" s="85"/>
      <c r="I112" s="85"/>
    </row>
    <row r="113" spans="1:9" ht="12.75" customHeight="1">
      <c r="A113" s="85"/>
      <c r="B113" s="85"/>
      <c r="C113" s="85"/>
      <c r="D113" s="85"/>
      <c r="E113" s="85"/>
      <c r="F113" s="85"/>
      <c r="G113" s="85"/>
      <c r="H113" s="85"/>
      <c r="I113" s="85"/>
    </row>
    <row r="114" spans="1:9" ht="16.5">
      <c r="A114" s="443" t="s">
        <v>551</v>
      </c>
      <c r="B114" s="443"/>
      <c r="C114" s="443"/>
      <c r="D114" s="443"/>
      <c r="E114" s="443"/>
      <c r="F114" s="443"/>
      <c r="G114" s="443"/>
      <c r="H114" s="443"/>
      <c r="I114" s="443"/>
    </row>
    <row r="115" spans="1:9" ht="16.5">
      <c r="A115" s="85"/>
      <c r="B115" s="85"/>
      <c r="C115" s="85"/>
      <c r="D115" s="85"/>
      <c r="E115" s="85"/>
      <c r="F115" s="85"/>
      <c r="G115" s="85"/>
      <c r="H115" s="85"/>
      <c r="I115" s="85"/>
    </row>
    <row r="116" spans="1:9" ht="16.5">
      <c r="A116" s="443" t="s">
        <v>552</v>
      </c>
      <c r="B116" s="443"/>
      <c r="C116" s="443"/>
      <c r="D116" s="443"/>
      <c r="E116" s="443"/>
      <c r="F116" s="443"/>
      <c r="G116" s="443"/>
      <c r="H116" s="443"/>
      <c r="I116" s="85"/>
    </row>
    <row r="117" spans="1:9" ht="12.75" customHeight="1">
      <c r="A117" s="85"/>
      <c r="B117" s="85"/>
      <c r="C117" s="85"/>
      <c r="D117" s="85"/>
      <c r="E117" s="85"/>
      <c r="F117" s="85"/>
      <c r="G117" s="85"/>
      <c r="H117" s="85"/>
      <c r="I117" s="85"/>
    </row>
    <row r="118" spans="1:9" ht="16.5">
      <c r="A118" s="443" t="s">
        <v>553</v>
      </c>
      <c r="B118" s="443"/>
      <c r="C118" s="443"/>
      <c r="D118" s="443"/>
      <c r="E118" s="443"/>
      <c r="F118" s="85"/>
      <c r="G118" s="85"/>
      <c r="H118" s="85"/>
      <c r="I118" s="85"/>
    </row>
    <row r="119" spans="1:9" ht="11.25" customHeight="1">
      <c r="A119" s="85"/>
      <c r="B119" s="85"/>
      <c r="C119" s="85"/>
      <c r="D119" s="85"/>
      <c r="E119" s="85"/>
      <c r="F119" s="85"/>
      <c r="G119" s="85"/>
      <c r="H119" s="85"/>
      <c r="I119" s="85"/>
    </row>
    <row r="120" spans="1:9" ht="16.5">
      <c r="A120" s="443" t="s">
        <v>554</v>
      </c>
      <c r="B120" s="443"/>
      <c r="C120" s="443"/>
      <c r="D120" s="443"/>
      <c r="E120" s="443"/>
      <c r="F120" s="443"/>
      <c r="G120" s="85"/>
      <c r="H120" s="85"/>
      <c r="I120" s="85"/>
    </row>
    <row r="121" spans="1:9" ht="9" customHeight="1">
      <c r="A121" s="85"/>
      <c r="B121" s="85"/>
      <c r="C121" s="85"/>
      <c r="D121" s="85"/>
      <c r="E121" s="85"/>
      <c r="F121" s="85"/>
      <c r="G121" s="85"/>
      <c r="H121" s="85"/>
      <c r="I121" s="85"/>
    </row>
    <row r="122" spans="1:9" ht="16.5">
      <c r="A122" s="249" t="s">
        <v>555</v>
      </c>
      <c r="B122" s="85"/>
      <c r="C122" s="85"/>
      <c r="D122" s="85"/>
      <c r="E122" s="85"/>
      <c r="F122" s="85"/>
      <c r="G122" s="85"/>
      <c r="H122" s="85"/>
      <c r="I122" s="85"/>
    </row>
    <row r="123" spans="1:9" ht="31.5" customHeight="1">
      <c r="A123" s="461" t="s">
        <v>556</v>
      </c>
      <c r="B123" s="443"/>
      <c r="C123" s="443"/>
      <c r="D123" s="443"/>
      <c r="E123" s="443"/>
      <c r="F123" s="443"/>
      <c r="G123" s="443"/>
      <c r="H123" s="443"/>
      <c r="I123" s="443"/>
    </row>
    <row r="124" spans="1:9" ht="16.5">
      <c r="A124" s="443" t="s">
        <v>557</v>
      </c>
      <c r="B124" s="443"/>
      <c r="C124" s="443"/>
      <c r="D124" s="443"/>
      <c r="E124" s="443"/>
      <c r="F124" s="443"/>
      <c r="G124" s="443"/>
      <c r="H124" s="443"/>
      <c r="I124" s="443"/>
    </row>
    <row r="125" spans="1:9" ht="16.5">
      <c r="A125" s="85" t="s">
        <v>559</v>
      </c>
      <c r="B125" s="85"/>
      <c r="C125" s="85"/>
      <c r="D125" s="85"/>
      <c r="E125" s="85"/>
      <c r="F125" s="85"/>
      <c r="G125" s="85"/>
      <c r="H125" s="85"/>
      <c r="I125" s="85"/>
    </row>
    <row r="126" spans="1:9" ht="16.5">
      <c r="A126" s="298" t="s">
        <v>558</v>
      </c>
      <c r="B126" s="85"/>
      <c r="C126" s="85"/>
      <c r="D126" s="85"/>
      <c r="E126" s="85"/>
      <c r="F126" s="85"/>
      <c r="G126" s="85"/>
      <c r="H126" s="85"/>
      <c r="I126" s="85"/>
    </row>
    <row r="127" spans="1:9" ht="11.25" customHeight="1">
      <c r="A127" s="298"/>
      <c r="B127" s="85"/>
      <c r="C127" s="85"/>
      <c r="D127" s="85"/>
      <c r="E127" s="85"/>
      <c r="F127" s="85"/>
      <c r="G127" s="85"/>
      <c r="H127" s="85"/>
      <c r="I127" s="85"/>
    </row>
    <row r="128" spans="1:9" ht="16.5">
      <c r="A128" s="443" t="s">
        <v>561</v>
      </c>
      <c r="B128" s="443"/>
      <c r="C128" s="443"/>
      <c r="D128" s="443"/>
      <c r="E128" s="443"/>
      <c r="F128" s="443"/>
      <c r="G128" s="443"/>
      <c r="H128" s="443"/>
      <c r="I128" s="443"/>
    </row>
    <row r="129" spans="1:9" ht="16.5">
      <c r="A129" s="298" t="s">
        <v>563</v>
      </c>
      <c r="B129" s="85"/>
      <c r="C129" s="85"/>
      <c r="D129" s="85"/>
      <c r="E129" s="85"/>
      <c r="F129" s="85"/>
      <c r="G129" s="85"/>
      <c r="H129" s="85"/>
      <c r="I129" s="85"/>
    </row>
    <row r="130" spans="1:9" ht="16.5">
      <c r="A130" s="298" t="s">
        <v>564</v>
      </c>
      <c r="B130" s="85"/>
      <c r="C130" s="85"/>
      <c r="D130" s="85"/>
      <c r="E130" s="85"/>
      <c r="F130" s="85"/>
      <c r="G130" s="85"/>
      <c r="H130" s="85"/>
      <c r="I130" s="85"/>
    </row>
    <row r="131" spans="1:9" ht="16.5">
      <c r="A131" s="298" t="s">
        <v>565</v>
      </c>
      <c r="B131" s="85"/>
      <c r="C131" s="85"/>
      <c r="D131" s="85"/>
      <c r="E131" s="85"/>
      <c r="F131" s="85"/>
      <c r="G131" s="85"/>
      <c r="H131" s="85"/>
      <c r="I131" s="85"/>
    </row>
    <row r="132" spans="1:9" ht="16.5">
      <c r="A132" s="298" t="s">
        <v>566</v>
      </c>
      <c r="B132" s="85"/>
      <c r="C132" s="85"/>
      <c r="D132" s="85"/>
      <c r="E132" s="85"/>
      <c r="F132" s="85"/>
      <c r="G132" s="85"/>
      <c r="H132" s="85"/>
      <c r="I132" s="85"/>
    </row>
    <row r="133" spans="1:9" ht="16.5">
      <c r="A133" s="298" t="s">
        <v>567</v>
      </c>
      <c r="B133" s="85"/>
      <c r="C133" s="85"/>
      <c r="D133" s="85"/>
      <c r="E133" s="85"/>
      <c r="F133" s="85"/>
      <c r="G133" s="85"/>
      <c r="H133" s="85"/>
      <c r="I133" s="85"/>
    </row>
    <row r="134" spans="1:9" ht="7.5" customHeight="1">
      <c r="A134" s="298"/>
      <c r="B134" s="85"/>
      <c r="C134" s="85"/>
      <c r="D134" s="85"/>
      <c r="E134" s="85"/>
      <c r="F134" s="85"/>
      <c r="G134" s="85"/>
      <c r="H134" s="85"/>
      <c r="I134" s="85"/>
    </row>
    <row r="135" spans="1:9" ht="16.5">
      <c r="A135" s="85" t="s">
        <v>568</v>
      </c>
      <c r="B135" s="85"/>
      <c r="C135" s="85"/>
      <c r="D135" s="85"/>
      <c r="E135" s="85"/>
      <c r="F135" s="85"/>
      <c r="G135" s="85"/>
      <c r="H135" s="85"/>
      <c r="I135" s="85"/>
    </row>
    <row r="136" spans="1:9" ht="10.5" customHeight="1">
      <c r="A136" s="298"/>
      <c r="B136" s="85"/>
      <c r="C136" s="85"/>
      <c r="D136" s="85"/>
      <c r="E136" s="85"/>
      <c r="F136" s="85"/>
      <c r="G136" s="85"/>
      <c r="H136" s="85"/>
      <c r="I136" s="85"/>
    </row>
    <row r="137" spans="1:9" ht="16.5" customHeight="1">
      <c r="A137" s="85" t="s">
        <v>562</v>
      </c>
      <c r="B137" s="85"/>
      <c r="C137" s="85"/>
      <c r="D137" s="85"/>
      <c r="E137" s="85"/>
      <c r="F137" s="85"/>
      <c r="G137" s="85"/>
      <c r="H137" s="85"/>
      <c r="I137" s="85"/>
    </row>
    <row r="138" spans="1:9" ht="7.5" customHeight="1">
      <c r="A138" s="298"/>
      <c r="B138" s="85"/>
      <c r="C138" s="85"/>
      <c r="D138" s="85"/>
      <c r="E138" s="85"/>
      <c r="F138" s="85"/>
      <c r="G138" s="85"/>
      <c r="H138" s="85"/>
      <c r="I138" s="85"/>
    </row>
    <row r="139" spans="1:9" ht="16.5">
      <c r="A139" s="85" t="s">
        <v>569</v>
      </c>
      <c r="B139" s="85"/>
      <c r="C139" s="85"/>
      <c r="D139" s="85"/>
      <c r="E139" s="85"/>
      <c r="F139" s="85"/>
      <c r="G139" s="85"/>
      <c r="H139" s="85"/>
      <c r="I139" s="85"/>
    </row>
    <row r="140" spans="1:9" ht="3.75" customHeight="1">
      <c r="A140" s="298"/>
      <c r="B140" s="85"/>
      <c r="C140" s="85"/>
      <c r="D140" s="85"/>
      <c r="E140" s="85"/>
      <c r="F140" s="85"/>
      <c r="G140" s="85"/>
      <c r="H140" s="85"/>
      <c r="I140" s="85"/>
    </row>
    <row r="141" spans="1:9" ht="23.25" customHeight="1">
      <c r="A141" s="443" t="s">
        <v>570</v>
      </c>
      <c r="B141" s="443"/>
      <c r="C141" s="443"/>
      <c r="D141" s="443"/>
      <c r="E141" s="443"/>
      <c r="F141" s="443"/>
      <c r="G141" s="443"/>
      <c r="H141" s="443"/>
      <c r="I141" s="443"/>
    </row>
    <row r="142" spans="1:9" ht="52.5" customHeight="1">
      <c r="A142" s="461" t="s">
        <v>571</v>
      </c>
      <c r="B142" s="461"/>
      <c r="C142" s="461"/>
      <c r="D142" s="461"/>
      <c r="E142" s="461"/>
      <c r="F142" s="461"/>
      <c r="G142" s="461"/>
      <c r="H142" s="461"/>
      <c r="I142" s="461"/>
    </row>
    <row r="143" spans="1:9" ht="36.75" customHeight="1">
      <c r="A143" s="443" t="s">
        <v>572</v>
      </c>
      <c r="B143" s="443"/>
      <c r="C143" s="443"/>
      <c r="D143" s="443"/>
      <c r="E143" s="443"/>
      <c r="F143" s="443"/>
      <c r="G143" s="443"/>
      <c r="H143" s="443"/>
      <c r="I143" s="443"/>
    </row>
    <row r="144" spans="1:9" s="6" customFormat="1" ht="16.5">
      <c r="A144" s="83" t="s">
        <v>140</v>
      </c>
      <c r="B144" s="84"/>
      <c r="C144" s="84"/>
      <c r="D144" s="84"/>
      <c r="E144" s="84"/>
      <c r="F144" s="84"/>
      <c r="G144" s="84"/>
      <c r="H144" s="84"/>
      <c r="I144" s="84"/>
    </row>
    <row r="145" spans="1:9" s="6" customFormat="1" ht="14.25" customHeight="1">
      <c r="A145" s="83"/>
      <c r="B145" s="84"/>
      <c r="C145" s="84"/>
      <c r="D145" s="84"/>
      <c r="E145" s="84"/>
      <c r="F145" s="84"/>
      <c r="G145" s="84"/>
      <c r="H145" s="84"/>
      <c r="I145" s="84"/>
    </row>
    <row r="146" spans="1:9" s="6" customFormat="1" ht="15.75" hidden="1">
      <c r="A146" s="84"/>
      <c r="B146" s="84"/>
      <c r="C146" s="84"/>
      <c r="D146" s="84"/>
      <c r="E146" s="84"/>
      <c r="F146" s="84"/>
      <c r="G146" s="442" t="s">
        <v>0</v>
      </c>
      <c r="H146" s="442"/>
      <c r="I146" s="442"/>
    </row>
    <row r="147" spans="1:9" s="7" customFormat="1" ht="15.75">
      <c r="A147" s="456" t="s">
        <v>2</v>
      </c>
      <c r="B147" s="457"/>
      <c r="C147" s="457"/>
      <c r="D147" s="457"/>
      <c r="E147" s="458"/>
      <c r="F147" s="456" t="s">
        <v>179</v>
      </c>
      <c r="G147" s="458"/>
      <c r="H147" s="454" t="s">
        <v>290</v>
      </c>
      <c r="I147" s="455"/>
    </row>
    <row r="148" spans="1:9" ht="15.75">
      <c r="A148" s="88" t="s">
        <v>141</v>
      </c>
      <c r="B148" s="89"/>
      <c r="C148" s="89"/>
      <c r="D148" s="89"/>
      <c r="E148" s="90"/>
      <c r="F148" s="464"/>
      <c r="G148" s="465"/>
      <c r="H148" s="459"/>
      <c r="I148" s="460"/>
    </row>
    <row r="149" spans="1:9" ht="15.75">
      <c r="A149" s="91" t="s">
        <v>142</v>
      </c>
      <c r="B149" s="92"/>
      <c r="C149" s="92"/>
      <c r="D149" s="92"/>
      <c r="E149" s="92"/>
      <c r="F149" s="446">
        <f>975479132+77337157+44374096</f>
        <v>1097190385</v>
      </c>
      <c r="G149" s="447"/>
      <c r="H149" s="446">
        <v>1091284513</v>
      </c>
      <c r="I149" s="447"/>
    </row>
    <row r="150" spans="1:9" ht="15.75">
      <c r="A150" s="91" t="s">
        <v>143</v>
      </c>
      <c r="B150" s="92"/>
      <c r="C150" s="92"/>
      <c r="D150" s="92"/>
      <c r="E150" s="92"/>
      <c r="F150" s="446">
        <f>60060943160+5521074293+4778373852</f>
        <v>70360391305</v>
      </c>
      <c r="G150" s="447"/>
      <c r="H150" s="446">
        <v>63459079809</v>
      </c>
      <c r="I150" s="447"/>
    </row>
    <row r="151" spans="1:9" ht="15.75">
      <c r="A151" s="91" t="s">
        <v>144</v>
      </c>
      <c r="B151" s="92"/>
      <c r="C151" s="92"/>
      <c r="D151" s="92"/>
      <c r="E151" s="92"/>
      <c r="F151" s="446"/>
      <c r="G151" s="447"/>
      <c r="H151" s="446"/>
      <c r="I151" s="447"/>
    </row>
    <row r="152" spans="1:9" ht="15.75">
      <c r="A152" s="95" t="s">
        <v>145</v>
      </c>
      <c r="B152" s="96"/>
      <c r="C152" s="96"/>
      <c r="D152" s="96"/>
      <c r="E152" s="96"/>
      <c r="F152" s="448">
        <v>11907228620</v>
      </c>
      <c r="G152" s="449"/>
      <c r="H152" s="448">
        <v>8426324443</v>
      </c>
      <c r="I152" s="449"/>
    </row>
    <row r="153" spans="1:9" s="6" customFormat="1" ht="15.75">
      <c r="A153" s="456" t="s">
        <v>146</v>
      </c>
      <c r="B153" s="457"/>
      <c r="C153" s="457"/>
      <c r="D153" s="457"/>
      <c r="E153" s="458"/>
      <c r="F153" s="444">
        <f>SUM(F149:G152)</f>
        <v>83364810310</v>
      </c>
      <c r="G153" s="445"/>
      <c r="H153" s="444">
        <f>SUM(H149:I152)</f>
        <v>72976688765</v>
      </c>
      <c r="I153" s="445"/>
    </row>
    <row r="154" spans="1:9" s="6" customFormat="1" ht="15.75">
      <c r="A154" s="101" t="s">
        <v>147</v>
      </c>
      <c r="B154" s="102"/>
      <c r="C154" s="102"/>
      <c r="D154" s="102"/>
      <c r="E154" s="103"/>
      <c r="F154" s="450"/>
      <c r="G154" s="451"/>
      <c r="H154" s="450"/>
      <c r="I154" s="451"/>
    </row>
    <row r="155" spans="1:9" s="6" customFormat="1" ht="15.75">
      <c r="A155" s="104" t="s">
        <v>148</v>
      </c>
      <c r="B155" s="105"/>
      <c r="C155" s="105"/>
      <c r="D155" s="105"/>
      <c r="E155" s="106"/>
      <c r="F155" s="452"/>
      <c r="G155" s="453"/>
      <c r="H155" s="452"/>
      <c r="I155" s="453"/>
    </row>
    <row r="156" spans="1:9" s="6" customFormat="1" ht="15.75">
      <c r="A156" s="104" t="s">
        <v>149</v>
      </c>
      <c r="B156" s="105"/>
      <c r="C156" s="105"/>
      <c r="D156" s="105"/>
      <c r="E156" s="106"/>
      <c r="F156" s="446">
        <v>2000000000</v>
      </c>
      <c r="G156" s="447"/>
      <c r="H156" s="446">
        <v>2000000000</v>
      </c>
      <c r="I156" s="447"/>
    </row>
    <row r="157" spans="1:9" s="6" customFormat="1" ht="15.75">
      <c r="A157" s="104" t="s">
        <v>150</v>
      </c>
      <c r="B157" s="105"/>
      <c r="C157" s="105"/>
      <c r="D157" s="105"/>
      <c r="E157" s="106"/>
      <c r="F157" s="452"/>
      <c r="G157" s="453"/>
      <c r="H157" s="452"/>
      <c r="I157" s="453"/>
    </row>
    <row r="158" spans="1:9" s="6" customFormat="1" ht="15.75">
      <c r="A158" s="108"/>
      <c r="B158" s="109"/>
      <c r="C158" s="109"/>
      <c r="D158" s="109"/>
      <c r="E158" s="110"/>
      <c r="F158" s="462"/>
      <c r="G158" s="463"/>
      <c r="H158" s="462"/>
      <c r="I158" s="463"/>
    </row>
    <row r="159" spans="1:9" s="6" customFormat="1" ht="15.75">
      <c r="A159" s="111"/>
      <c r="B159" s="87"/>
      <c r="C159" s="87" t="s">
        <v>146</v>
      </c>
      <c r="D159" s="87"/>
      <c r="E159" s="112"/>
      <c r="F159" s="474">
        <f>F156</f>
        <v>2000000000</v>
      </c>
      <c r="G159" s="475"/>
      <c r="H159" s="444">
        <f>H156</f>
        <v>2000000000</v>
      </c>
      <c r="I159" s="445"/>
    </row>
    <row r="160" spans="1:9" ht="15.75">
      <c r="A160" s="88" t="s">
        <v>151</v>
      </c>
      <c r="B160" s="89"/>
      <c r="C160" s="89"/>
      <c r="D160" s="90"/>
      <c r="E160" s="90"/>
      <c r="F160" s="459"/>
      <c r="G160" s="460"/>
      <c r="H160" s="459"/>
      <c r="I160" s="460"/>
    </row>
    <row r="161" spans="1:9" ht="15.75">
      <c r="A161" s="91" t="s">
        <v>152</v>
      </c>
      <c r="B161" s="92"/>
      <c r="C161" s="92"/>
      <c r="D161" s="92"/>
      <c r="E161" s="92"/>
      <c r="F161" s="472">
        <v>25781955208</v>
      </c>
      <c r="G161" s="473"/>
      <c r="H161" s="446">
        <v>26438415717</v>
      </c>
      <c r="I161" s="447"/>
    </row>
    <row r="162" spans="1:9" ht="15.75">
      <c r="A162" s="91" t="s">
        <v>153</v>
      </c>
      <c r="B162" s="92"/>
      <c r="C162" s="92"/>
      <c r="D162" s="92"/>
      <c r="E162" s="92"/>
      <c r="F162" s="472">
        <v>15118363084</v>
      </c>
      <c r="G162" s="473"/>
      <c r="H162" s="446">
        <v>15158245666</v>
      </c>
      <c r="I162" s="447"/>
    </row>
    <row r="163" spans="1:9" ht="15.75">
      <c r="A163" s="91" t="s">
        <v>154</v>
      </c>
      <c r="B163" s="92"/>
      <c r="C163" s="92"/>
      <c r="D163" s="92"/>
      <c r="E163" s="92"/>
      <c r="F163" s="446"/>
      <c r="G163" s="447"/>
      <c r="H163" s="446"/>
      <c r="I163" s="447"/>
    </row>
    <row r="164" spans="1:9" ht="15.75">
      <c r="A164" s="91" t="s">
        <v>155</v>
      </c>
      <c r="B164" s="92"/>
      <c r="C164" s="92"/>
      <c r="D164" s="92"/>
      <c r="E164" s="92"/>
      <c r="F164" s="446"/>
      <c r="G164" s="447"/>
      <c r="H164" s="446"/>
      <c r="I164" s="447"/>
    </row>
    <row r="165" spans="1:9" ht="15.75">
      <c r="A165" s="91" t="s">
        <v>156</v>
      </c>
      <c r="B165" s="92"/>
      <c r="C165" s="92"/>
      <c r="D165" s="92"/>
      <c r="E165" s="92"/>
      <c r="F165" s="446">
        <f>SUM(F166:G169)</f>
        <v>22238867117</v>
      </c>
      <c r="G165" s="447"/>
      <c r="H165" s="446">
        <f>SUM(H166:I170)</f>
        <v>19284349388</v>
      </c>
      <c r="I165" s="447"/>
    </row>
    <row r="166" spans="1:9" ht="15.75">
      <c r="A166" s="91"/>
      <c r="B166" s="92" t="s">
        <v>157</v>
      </c>
      <c r="C166" s="92"/>
      <c r="D166" s="92"/>
      <c r="E166" s="92"/>
      <c r="F166" s="446">
        <v>4102217119</v>
      </c>
      <c r="G166" s="447"/>
      <c r="H166" s="446">
        <v>5015242626</v>
      </c>
      <c r="I166" s="447"/>
    </row>
    <row r="167" spans="1:9" ht="15.75">
      <c r="A167" s="91"/>
      <c r="B167" s="92" t="s">
        <v>158</v>
      </c>
      <c r="C167" s="92"/>
      <c r="D167" s="92"/>
      <c r="E167" s="92"/>
      <c r="F167" s="446"/>
      <c r="G167" s="447"/>
      <c r="H167" s="446"/>
      <c r="I167" s="447"/>
    </row>
    <row r="168" spans="1:9" ht="15.75">
      <c r="A168" s="91"/>
      <c r="B168" s="92" t="s">
        <v>159</v>
      </c>
      <c r="C168" s="92"/>
      <c r="D168" s="92"/>
      <c r="E168" s="92"/>
      <c r="F168" s="446">
        <v>934352124</v>
      </c>
      <c r="G168" s="447"/>
      <c r="H168" s="446">
        <v>933352124</v>
      </c>
      <c r="I168" s="447"/>
    </row>
    <row r="169" spans="1:9" ht="15.75">
      <c r="A169" s="91"/>
      <c r="B169" s="92" t="s">
        <v>160</v>
      </c>
      <c r="C169" s="92"/>
      <c r="D169" s="92"/>
      <c r="E169" s="92"/>
      <c r="F169" s="446">
        <v>17202297874</v>
      </c>
      <c r="G169" s="447"/>
      <c r="H169" s="446">
        <f>20511640043-H166-H168</f>
        <v>14563045293</v>
      </c>
      <c r="I169" s="447"/>
    </row>
    <row r="170" spans="1:9" ht="15.75">
      <c r="A170" s="91" t="s">
        <v>161</v>
      </c>
      <c r="B170" s="92"/>
      <c r="C170" s="92"/>
      <c r="D170" s="92"/>
      <c r="E170" s="92"/>
      <c r="F170" s="498">
        <v>-1183290655</v>
      </c>
      <c r="G170" s="499"/>
      <c r="H170" s="500">
        <v>-1227290655</v>
      </c>
      <c r="I170" s="501"/>
    </row>
    <row r="171" spans="1:9" ht="15.75">
      <c r="A171" s="95" t="s">
        <v>162</v>
      </c>
      <c r="B171" s="96"/>
      <c r="C171" s="96"/>
      <c r="D171" s="96"/>
      <c r="E171" s="96"/>
      <c r="F171" s="448"/>
      <c r="G171" s="449"/>
      <c r="H171" s="448"/>
      <c r="I171" s="449"/>
    </row>
    <row r="172" spans="1:9" s="6" customFormat="1" ht="15.75">
      <c r="A172" s="456" t="s">
        <v>146</v>
      </c>
      <c r="B172" s="457"/>
      <c r="C172" s="457"/>
      <c r="D172" s="457"/>
      <c r="E172" s="458"/>
      <c r="F172" s="444">
        <f>SUM(F161:G165)+F170+F171</f>
        <v>61955894754</v>
      </c>
      <c r="G172" s="445"/>
      <c r="H172" s="444">
        <f>H161+H162+H165</f>
        <v>60881010771</v>
      </c>
      <c r="I172" s="445"/>
    </row>
    <row r="173" spans="1:9" ht="15.75">
      <c r="A173" s="113"/>
      <c r="B173" s="114" t="s">
        <v>61</v>
      </c>
      <c r="C173" s="114"/>
      <c r="D173" s="114"/>
      <c r="E173" s="114"/>
      <c r="F173" s="115"/>
      <c r="G173" s="115"/>
      <c r="H173" s="116"/>
      <c r="I173" s="117"/>
    </row>
    <row r="174" spans="1:9" s="7" customFormat="1" ht="15.75">
      <c r="A174" s="118" t="s">
        <v>408</v>
      </c>
      <c r="B174" s="119"/>
      <c r="C174" s="119"/>
      <c r="D174" s="92"/>
      <c r="E174" s="92"/>
      <c r="F174" s="464"/>
      <c r="G174" s="465"/>
      <c r="H174" s="459"/>
      <c r="I174" s="460"/>
    </row>
    <row r="175" spans="1:9" s="7" customFormat="1" ht="15.75">
      <c r="A175" s="254" t="s">
        <v>409</v>
      </c>
      <c r="B175" s="92"/>
      <c r="C175" s="92"/>
      <c r="D175" s="92"/>
      <c r="E175" s="92"/>
      <c r="F175" s="446"/>
      <c r="G175" s="447"/>
      <c r="H175" s="446"/>
      <c r="I175" s="447"/>
    </row>
    <row r="176" spans="1:9" s="7" customFormat="1" ht="15.75">
      <c r="A176" s="254" t="s">
        <v>410</v>
      </c>
      <c r="B176" s="92"/>
      <c r="C176" s="92"/>
      <c r="D176" s="92"/>
      <c r="E176" s="92"/>
      <c r="F176" s="446"/>
      <c r="G176" s="447"/>
      <c r="H176" s="446"/>
      <c r="I176" s="447"/>
    </row>
    <row r="177" spans="1:9" s="7" customFormat="1" ht="15.75">
      <c r="A177" s="254" t="s">
        <v>411</v>
      </c>
      <c r="B177" s="92"/>
      <c r="C177" s="92"/>
      <c r="D177" s="92"/>
      <c r="E177" s="92"/>
      <c r="F177" s="446"/>
      <c r="G177" s="447"/>
      <c r="H177" s="446"/>
      <c r="I177" s="447"/>
    </row>
    <row r="178" spans="1:9" s="7" customFormat="1" ht="15.75">
      <c r="A178" s="95"/>
      <c r="B178" s="96"/>
      <c r="C178" s="96"/>
      <c r="D178" s="96"/>
      <c r="E178" s="96"/>
      <c r="F178" s="448"/>
      <c r="G178" s="449"/>
      <c r="H178" s="448"/>
      <c r="I178" s="449"/>
    </row>
    <row r="179" spans="1:9" s="6" customFormat="1" ht="15.75">
      <c r="A179" s="456" t="s">
        <v>146</v>
      </c>
      <c r="B179" s="457"/>
      <c r="C179" s="457"/>
      <c r="D179" s="457"/>
      <c r="E179" s="458"/>
      <c r="F179" s="444">
        <f>SUM(F175:G176)</f>
        <v>0</v>
      </c>
      <c r="G179" s="445"/>
      <c r="H179" s="444">
        <f>SUM(H175:I177)</f>
        <v>0</v>
      </c>
      <c r="I179" s="445"/>
    </row>
    <row r="180" spans="1:9" s="6" customFormat="1" ht="15.75">
      <c r="A180" s="120"/>
      <c r="B180" s="80"/>
      <c r="C180" s="80"/>
      <c r="D180" s="80"/>
      <c r="E180" s="80"/>
      <c r="F180" s="121"/>
      <c r="G180" s="121"/>
      <c r="H180" s="121"/>
      <c r="I180" s="100"/>
    </row>
    <row r="181" spans="1:9" ht="15.75">
      <c r="A181" s="88" t="s">
        <v>163</v>
      </c>
      <c r="B181" s="89"/>
      <c r="C181" s="89"/>
      <c r="D181" s="90"/>
      <c r="E181" s="90"/>
      <c r="F181" s="459"/>
      <c r="G181" s="460"/>
      <c r="H181" s="459"/>
      <c r="I181" s="460"/>
    </row>
    <row r="182" spans="1:9" ht="15.75">
      <c r="A182" s="91" t="s">
        <v>164</v>
      </c>
      <c r="B182" s="92"/>
      <c r="C182" s="92"/>
      <c r="D182" s="92"/>
      <c r="E182" s="92"/>
      <c r="F182" s="446"/>
      <c r="G182" s="447"/>
      <c r="H182" s="446"/>
      <c r="I182" s="447"/>
    </row>
    <row r="183" spans="1:9" ht="15.75">
      <c r="A183" s="91" t="s">
        <v>165</v>
      </c>
      <c r="B183" s="92"/>
      <c r="C183" s="92"/>
      <c r="D183" s="92"/>
      <c r="E183" s="92"/>
      <c r="F183" s="446"/>
      <c r="G183" s="447"/>
      <c r="H183" s="446"/>
      <c r="I183" s="447"/>
    </row>
    <row r="184" spans="1:9" ht="15.75">
      <c r="A184" s="91" t="s">
        <v>166</v>
      </c>
      <c r="B184" s="92"/>
      <c r="C184" s="92"/>
      <c r="D184" s="92"/>
      <c r="E184" s="92"/>
      <c r="F184" s="446"/>
      <c r="G184" s="447"/>
      <c r="H184" s="446"/>
      <c r="I184" s="447"/>
    </row>
    <row r="185" spans="1:9" ht="15.75">
      <c r="A185" s="91" t="s">
        <v>167</v>
      </c>
      <c r="B185" s="92"/>
      <c r="C185" s="92"/>
      <c r="D185" s="92"/>
      <c r="E185" s="92"/>
      <c r="F185" s="93"/>
      <c r="G185" s="94"/>
      <c r="H185" s="122"/>
      <c r="I185" s="94"/>
    </row>
    <row r="186" spans="1:9" ht="15.75">
      <c r="A186" s="91" t="s">
        <v>168</v>
      </c>
      <c r="B186" s="92"/>
      <c r="C186" s="92"/>
      <c r="D186" s="92"/>
      <c r="E186" s="92"/>
      <c r="F186" s="452"/>
      <c r="G186" s="453"/>
      <c r="H186" s="452"/>
      <c r="I186" s="453"/>
    </row>
    <row r="187" spans="1:9" ht="15.75">
      <c r="A187" s="91" t="s">
        <v>169</v>
      </c>
      <c r="B187" s="92"/>
      <c r="C187" s="92"/>
      <c r="D187" s="92"/>
      <c r="E187" s="92"/>
      <c r="F187" s="446"/>
      <c r="G187" s="447"/>
      <c r="H187" s="446"/>
      <c r="I187" s="447"/>
    </row>
    <row r="188" spans="1:9" ht="15.75">
      <c r="A188" s="91" t="s">
        <v>170</v>
      </c>
      <c r="B188" s="92"/>
      <c r="C188" s="92"/>
      <c r="D188" s="92"/>
      <c r="E188" s="92"/>
      <c r="F188" s="446"/>
      <c r="G188" s="447"/>
      <c r="H188" s="446"/>
      <c r="I188" s="447"/>
    </row>
    <row r="189" spans="1:9" ht="15.75">
      <c r="A189" s="95" t="s">
        <v>171</v>
      </c>
      <c r="B189" s="96"/>
      <c r="C189" s="96"/>
      <c r="D189" s="96"/>
      <c r="E189" s="96"/>
      <c r="F189" s="448"/>
      <c r="G189" s="449"/>
      <c r="H189" s="448"/>
      <c r="I189" s="449"/>
    </row>
    <row r="190" spans="1:9" s="6" customFormat="1" ht="15.75">
      <c r="A190" s="456" t="s">
        <v>146</v>
      </c>
      <c r="B190" s="457"/>
      <c r="C190" s="457"/>
      <c r="D190" s="457"/>
      <c r="E190" s="458"/>
      <c r="F190" s="444">
        <f>SUM(F182:G189)</f>
        <v>0</v>
      </c>
      <c r="G190" s="445"/>
      <c r="H190" s="444">
        <f>SUM(H182:I189)</f>
        <v>0</v>
      </c>
      <c r="I190" s="445"/>
    </row>
    <row r="191" spans="1:9" s="6" customFormat="1" ht="11.25" customHeight="1" hidden="1">
      <c r="A191" s="81"/>
      <c r="B191" s="80"/>
      <c r="C191" s="80"/>
      <c r="D191" s="80"/>
      <c r="E191" s="80"/>
      <c r="F191" s="121"/>
      <c r="G191" s="121"/>
      <c r="H191" s="121"/>
      <c r="I191" s="100"/>
    </row>
    <row r="192" spans="1:9" ht="15.75" customHeight="1" hidden="1">
      <c r="A192" s="484" t="s">
        <v>42</v>
      </c>
      <c r="B192" s="485"/>
      <c r="C192" s="485"/>
      <c r="D192" s="485"/>
      <c r="E192" s="485"/>
      <c r="F192" s="485"/>
      <c r="G192" s="485"/>
      <c r="H192" s="485"/>
      <c r="I192" s="486"/>
    </row>
    <row r="193" spans="1:9" ht="15" customHeight="1" hidden="1">
      <c r="A193" s="487" t="s">
        <v>43</v>
      </c>
      <c r="B193" s="488"/>
      <c r="C193" s="489"/>
      <c r="D193" s="469" t="s">
        <v>44</v>
      </c>
      <c r="E193" s="469" t="s">
        <v>62</v>
      </c>
      <c r="F193" s="469" t="s">
        <v>63</v>
      </c>
      <c r="G193" s="469" t="s">
        <v>40</v>
      </c>
      <c r="H193" s="469" t="s">
        <v>35</v>
      </c>
      <c r="I193" s="469" t="s">
        <v>36</v>
      </c>
    </row>
    <row r="194" spans="1:9" ht="15" customHeight="1" hidden="1">
      <c r="A194" s="490"/>
      <c r="B194" s="491"/>
      <c r="C194" s="492"/>
      <c r="D194" s="470"/>
      <c r="E194" s="470"/>
      <c r="F194" s="470"/>
      <c r="G194" s="470"/>
      <c r="H194" s="470"/>
      <c r="I194" s="470"/>
    </row>
    <row r="195" spans="1:9" ht="15" customHeight="1" hidden="1">
      <c r="A195" s="493"/>
      <c r="B195" s="494"/>
      <c r="C195" s="495"/>
      <c r="D195" s="471"/>
      <c r="E195" s="471"/>
      <c r="F195" s="471"/>
      <c r="G195" s="471"/>
      <c r="H195" s="471"/>
      <c r="I195" s="471"/>
    </row>
    <row r="196" spans="1:9" ht="15.75" customHeight="1" hidden="1">
      <c r="A196" s="480" t="s">
        <v>64</v>
      </c>
      <c r="B196" s="481"/>
      <c r="C196" s="497"/>
      <c r="D196" s="125"/>
      <c r="E196" s="126"/>
      <c r="F196" s="125"/>
      <c r="G196" s="127"/>
      <c r="H196" s="128"/>
      <c r="I196" s="129"/>
    </row>
    <row r="197" spans="1:9" ht="15.75" hidden="1">
      <c r="A197" s="130" t="s">
        <v>52</v>
      </c>
      <c r="B197" s="131"/>
      <c r="C197" s="131"/>
      <c r="D197" s="132"/>
      <c r="E197" s="133"/>
      <c r="F197" s="132"/>
      <c r="G197" s="134"/>
      <c r="H197" s="135"/>
      <c r="I197" s="136"/>
    </row>
    <row r="198" spans="1:9" ht="15.75" hidden="1">
      <c r="A198" s="137" t="s">
        <v>45</v>
      </c>
      <c r="B198" s="131"/>
      <c r="C198" s="131"/>
      <c r="D198" s="132"/>
      <c r="E198" s="133"/>
      <c r="F198" s="132"/>
      <c r="G198" s="138"/>
      <c r="H198" s="135"/>
      <c r="I198" s="139"/>
    </row>
    <row r="199" spans="1:9" ht="15.75" hidden="1">
      <c r="A199" s="137" t="s">
        <v>46</v>
      </c>
      <c r="B199" s="131"/>
      <c r="C199" s="131"/>
      <c r="D199" s="132"/>
      <c r="E199" s="133"/>
      <c r="F199" s="132"/>
      <c r="G199" s="138"/>
      <c r="H199" s="135"/>
      <c r="I199" s="139"/>
    </row>
    <row r="200" spans="1:9" ht="15.75" hidden="1">
      <c r="A200" s="137" t="s">
        <v>47</v>
      </c>
      <c r="B200" s="131"/>
      <c r="C200" s="131"/>
      <c r="D200" s="132"/>
      <c r="E200" s="133"/>
      <c r="F200" s="132"/>
      <c r="G200" s="138"/>
      <c r="H200" s="135"/>
      <c r="I200" s="139"/>
    </row>
    <row r="201" spans="1:9" ht="15.75" hidden="1">
      <c r="A201" s="137" t="s">
        <v>48</v>
      </c>
      <c r="B201" s="131"/>
      <c r="C201" s="131"/>
      <c r="D201" s="132"/>
      <c r="E201" s="133"/>
      <c r="F201" s="132"/>
      <c r="G201" s="138"/>
      <c r="H201" s="135"/>
      <c r="I201" s="139"/>
    </row>
    <row r="202" spans="1:9" ht="15.75" hidden="1">
      <c r="A202" s="137" t="s">
        <v>49</v>
      </c>
      <c r="B202" s="131"/>
      <c r="C202" s="131"/>
      <c r="D202" s="132"/>
      <c r="E202" s="133"/>
      <c r="F202" s="132"/>
      <c r="G202" s="138"/>
      <c r="H202" s="135"/>
      <c r="I202" s="139"/>
    </row>
    <row r="203" spans="1:9" ht="15.75" hidden="1">
      <c r="A203" s="137" t="s">
        <v>50</v>
      </c>
      <c r="B203" s="131"/>
      <c r="C203" s="131"/>
      <c r="D203" s="132"/>
      <c r="E203" s="133"/>
      <c r="F203" s="132"/>
      <c r="G203" s="138"/>
      <c r="H203" s="135"/>
      <c r="I203" s="139"/>
    </row>
    <row r="204" spans="1:9" ht="15.75" hidden="1">
      <c r="A204" s="130" t="s">
        <v>69</v>
      </c>
      <c r="B204" s="131"/>
      <c r="C204" s="131"/>
      <c r="D204" s="132"/>
      <c r="E204" s="133"/>
      <c r="F204" s="132"/>
      <c r="G204" s="134"/>
      <c r="H204" s="135"/>
      <c r="I204" s="136"/>
    </row>
    <row r="205" spans="1:9" ht="15.75" customHeight="1" hidden="1">
      <c r="A205" s="482" t="s">
        <v>51</v>
      </c>
      <c r="B205" s="483"/>
      <c r="C205" s="496"/>
      <c r="D205" s="132"/>
      <c r="E205" s="133"/>
      <c r="F205" s="132"/>
      <c r="G205" s="138"/>
      <c r="H205" s="135"/>
      <c r="I205" s="136"/>
    </row>
    <row r="206" spans="1:9" ht="15.75" hidden="1">
      <c r="A206" s="130" t="s">
        <v>52</v>
      </c>
      <c r="B206" s="131"/>
      <c r="C206" s="131"/>
      <c r="D206" s="132"/>
      <c r="E206" s="133"/>
      <c r="F206" s="132"/>
      <c r="G206" s="134"/>
      <c r="H206" s="135"/>
      <c r="I206" s="136"/>
    </row>
    <row r="207" spans="1:9" ht="15.75" hidden="1">
      <c r="A207" s="137" t="s">
        <v>80</v>
      </c>
      <c r="B207" s="131"/>
      <c r="C207" s="131"/>
      <c r="D207" s="132"/>
      <c r="E207" s="133"/>
      <c r="F207" s="132"/>
      <c r="G207" s="138"/>
      <c r="H207" s="135"/>
      <c r="I207" s="139"/>
    </row>
    <row r="208" spans="1:9" ht="15.75" hidden="1">
      <c r="A208" s="137" t="s">
        <v>48</v>
      </c>
      <c r="B208" s="131"/>
      <c r="C208" s="131"/>
      <c r="D208" s="132"/>
      <c r="E208" s="133"/>
      <c r="F208" s="132"/>
      <c r="G208" s="138"/>
      <c r="H208" s="135"/>
      <c r="I208" s="139"/>
    </row>
    <row r="209" spans="1:9" ht="15.75" hidden="1">
      <c r="A209" s="137" t="s">
        <v>49</v>
      </c>
      <c r="B209" s="131"/>
      <c r="C209" s="131"/>
      <c r="D209" s="132"/>
      <c r="E209" s="133"/>
      <c r="F209" s="132"/>
      <c r="G209" s="138"/>
      <c r="H209" s="135"/>
      <c r="I209" s="139"/>
    </row>
    <row r="210" spans="1:9" ht="15.75" hidden="1">
      <c r="A210" s="137" t="s">
        <v>50</v>
      </c>
      <c r="B210" s="131"/>
      <c r="C210" s="131"/>
      <c r="D210" s="132"/>
      <c r="E210" s="133"/>
      <c r="F210" s="132"/>
      <c r="G210" s="138"/>
      <c r="H210" s="135"/>
      <c r="I210" s="139"/>
    </row>
    <row r="211" spans="1:9" ht="15.75" hidden="1">
      <c r="A211" s="130" t="s">
        <v>69</v>
      </c>
      <c r="B211" s="131"/>
      <c r="C211" s="131"/>
      <c r="D211" s="132"/>
      <c r="E211" s="133"/>
      <c r="F211" s="132"/>
      <c r="G211" s="134"/>
      <c r="H211" s="135"/>
      <c r="I211" s="136"/>
    </row>
    <row r="212" spans="1:9" ht="15.75" customHeight="1" hidden="1">
      <c r="A212" s="482" t="s">
        <v>65</v>
      </c>
      <c r="B212" s="483"/>
      <c r="C212" s="496"/>
      <c r="D212" s="132"/>
      <c r="E212" s="133"/>
      <c r="F212" s="132"/>
      <c r="G212" s="138"/>
      <c r="H212" s="135"/>
      <c r="I212" s="139"/>
    </row>
    <row r="213" spans="1:9" ht="15.75" hidden="1">
      <c r="A213" s="137" t="s">
        <v>53</v>
      </c>
      <c r="B213" s="131"/>
      <c r="C213" s="131"/>
      <c r="D213" s="132"/>
      <c r="E213" s="133"/>
      <c r="F213" s="132"/>
      <c r="G213" s="134"/>
      <c r="H213" s="135"/>
      <c r="I213" s="136"/>
    </row>
    <row r="214" spans="1:9" ht="15.75" hidden="1">
      <c r="A214" s="140" t="s">
        <v>70</v>
      </c>
      <c r="B214" s="141"/>
      <c r="C214" s="141"/>
      <c r="D214" s="142"/>
      <c r="E214" s="143"/>
      <c r="F214" s="142"/>
      <c r="G214" s="144"/>
      <c r="H214" s="145"/>
      <c r="I214" s="146"/>
    </row>
    <row r="215" spans="1:9" ht="15.75" hidden="1">
      <c r="A215" s="91"/>
      <c r="B215" s="92" t="s">
        <v>58</v>
      </c>
      <c r="C215" s="92"/>
      <c r="D215" s="92"/>
      <c r="E215" s="92"/>
      <c r="F215" s="92"/>
      <c r="G215" s="92"/>
      <c r="H215" s="92"/>
      <c r="I215" s="147"/>
    </row>
    <row r="216" spans="1:9" ht="15.75" hidden="1">
      <c r="A216" s="91"/>
      <c r="B216" s="92" t="s">
        <v>54</v>
      </c>
      <c r="C216" s="92"/>
      <c r="D216" s="92"/>
      <c r="E216" s="92"/>
      <c r="F216" s="92"/>
      <c r="G216" s="92"/>
      <c r="H216" s="92"/>
      <c r="I216" s="147"/>
    </row>
    <row r="217" spans="1:9" ht="15.75" hidden="1">
      <c r="A217" s="91"/>
      <c r="B217" s="92" t="s">
        <v>55</v>
      </c>
      <c r="C217" s="92"/>
      <c r="D217" s="92"/>
      <c r="E217" s="92"/>
      <c r="F217" s="92"/>
      <c r="G217" s="92"/>
      <c r="H217" s="92"/>
      <c r="I217" s="147"/>
    </row>
    <row r="218" spans="1:9" ht="15.75" hidden="1">
      <c r="A218" s="91"/>
      <c r="B218" s="92" t="s">
        <v>66</v>
      </c>
      <c r="C218" s="92"/>
      <c r="D218" s="92"/>
      <c r="E218" s="92"/>
      <c r="F218" s="92"/>
      <c r="G218" s="92"/>
      <c r="H218" s="92"/>
      <c r="I218" s="147"/>
    </row>
    <row r="219" spans="1:9" ht="15.75" hidden="1">
      <c r="A219" s="148" t="s">
        <v>56</v>
      </c>
      <c r="B219" s="114"/>
      <c r="C219" s="114"/>
      <c r="D219" s="114"/>
      <c r="E219" s="114"/>
      <c r="F219" s="114"/>
      <c r="G219" s="114"/>
      <c r="H219" s="114"/>
      <c r="I219" s="149"/>
    </row>
    <row r="220" spans="1:9" ht="15" customHeight="1" hidden="1">
      <c r="A220" s="487" t="s">
        <v>43</v>
      </c>
      <c r="B220" s="488"/>
      <c r="C220" s="488"/>
      <c r="D220" s="489"/>
      <c r="E220" s="469" t="s">
        <v>62</v>
      </c>
      <c r="F220" s="469" t="s">
        <v>63</v>
      </c>
      <c r="G220" s="469" t="s">
        <v>40</v>
      </c>
      <c r="H220" s="469" t="s">
        <v>35</v>
      </c>
      <c r="I220" s="469" t="s">
        <v>36</v>
      </c>
    </row>
    <row r="221" spans="1:9" ht="15" customHeight="1" hidden="1">
      <c r="A221" s="490"/>
      <c r="B221" s="491"/>
      <c r="C221" s="491"/>
      <c r="D221" s="492"/>
      <c r="E221" s="470"/>
      <c r="F221" s="470"/>
      <c r="G221" s="470"/>
      <c r="H221" s="470"/>
      <c r="I221" s="470"/>
    </row>
    <row r="222" spans="1:9" ht="15" customHeight="1" hidden="1">
      <c r="A222" s="493"/>
      <c r="B222" s="494"/>
      <c r="C222" s="494"/>
      <c r="D222" s="495"/>
      <c r="E222" s="471"/>
      <c r="F222" s="471"/>
      <c r="G222" s="471"/>
      <c r="H222" s="471"/>
      <c r="I222" s="471"/>
    </row>
    <row r="223" spans="1:9" ht="15.75" customHeight="1" hidden="1">
      <c r="A223" s="480" t="s">
        <v>68</v>
      </c>
      <c r="B223" s="481"/>
      <c r="C223" s="481"/>
      <c r="D223" s="150"/>
      <c r="E223" s="125"/>
      <c r="F223" s="125"/>
      <c r="G223" s="128"/>
      <c r="H223" s="128"/>
      <c r="I223" s="128"/>
    </row>
    <row r="224" spans="1:9" ht="15.75" hidden="1">
      <c r="A224" s="130" t="s">
        <v>52</v>
      </c>
      <c r="B224" s="131"/>
      <c r="C224" s="131"/>
      <c r="D224" s="133"/>
      <c r="E224" s="132"/>
      <c r="F224" s="133"/>
      <c r="G224" s="151"/>
      <c r="H224" s="135"/>
      <c r="I224" s="136"/>
    </row>
    <row r="225" spans="1:9" ht="15.75" hidden="1">
      <c r="A225" s="137" t="s">
        <v>45</v>
      </c>
      <c r="B225" s="131"/>
      <c r="C225" s="131"/>
      <c r="D225" s="133"/>
      <c r="E225" s="132"/>
      <c r="F225" s="133"/>
      <c r="G225" s="135"/>
      <c r="H225" s="135"/>
      <c r="I225" s="139"/>
    </row>
    <row r="226" spans="1:9" ht="15.75" hidden="1">
      <c r="A226" s="137" t="s">
        <v>46</v>
      </c>
      <c r="B226" s="131"/>
      <c r="C226" s="131"/>
      <c r="D226" s="133"/>
      <c r="E226" s="132"/>
      <c r="F226" s="133"/>
      <c r="G226" s="135"/>
      <c r="H226" s="135"/>
      <c r="I226" s="139"/>
    </row>
    <row r="227" spans="1:9" ht="15.75" hidden="1">
      <c r="A227" s="137" t="s">
        <v>47</v>
      </c>
      <c r="B227" s="131"/>
      <c r="C227" s="131"/>
      <c r="D227" s="133"/>
      <c r="E227" s="132"/>
      <c r="F227" s="133"/>
      <c r="G227" s="135"/>
      <c r="H227" s="135"/>
      <c r="I227" s="139"/>
    </row>
    <row r="228" spans="1:9" ht="15.75" hidden="1">
      <c r="A228" s="137" t="s">
        <v>48</v>
      </c>
      <c r="B228" s="131"/>
      <c r="C228" s="131"/>
      <c r="D228" s="133"/>
      <c r="E228" s="132"/>
      <c r="F228" s="133"/>
      <c r="G228" s="135"/>
      <c r="H228" s="135"/>
      <c r="I228" s="139"/>
    </row>
    <row r="229" spans="1:9" ht="15.75" hidden="1">
      <c r="A229" s="137" t="s">
        <v>49</v>
      </c>
      <c r="B229" s="131"/>
      <c r="C229" s="131"/>
      <c r="D229" s="133"/>
      <c r="E229" s="132"/>
      <c r="F229" s="133"/>
      <c r="G229" s="135"/>
      <c r="H229" s="135"/>
      <c r="I229" s="139"/>
    </row>
    <row r="230" spans="1:9" ht="15.75" hidden="1">
      <c r="A230" s="137" t="s">
        <v>50</v>
      </c>
      <c r="B230" s="131"/>
      <c r="C230" s="131"/>
      <c r="D230" s="133"/>
      <c r="E230" s="132"/>
      <c r="F230" s="133"/>
      <c r="G230" s="135"/>
      <c r="H230" s="135"/>
      <c r="I230" s="139"/>
    </row>
    <row r="231" spans="1:9" ht="15.75" hidden="1">
      <c r="A231" s="130" t="s">
        <v>69</v>
      </c>
      <c r="B231" s="131"/>
      <c r="C231" s="131"/>
      <c r="D231" s="133"/>
      <c r="E231" s="132"/>
      <c r="F231" s="133"/>
      <c r="G231" s="151"/>
      <c r="H231" s="135"/>
      <c r="I231" s="136"/>
    </row>
    <row r="232" spans="1:9" ht="15.75" customHeight="1" hidden="1">
      <c r="A232" s="482" t="s">
        <v>51</v>
      </c>
      <c r="B232" s="483"/>
      <c r="C232" s="483"/>
      <c r="D232" s="133"/>
      <c r="E232" s="132"/>
      <c r="F232" s="133"/>
      <c r="G232" s="135"/>
      <c r="H232" s="135"/>
      <c r="I232" s="136"/>
    </row>
    <row r="233" spans="1:9" ht="15.75" hidden="1">
      <c r="A233" s="130" t="s">
        <v>52</v>
      </c>
      <c r="B233" s="131"/>
      <c r="C233" s="131"/>
      <c r="D233" s="133"/>
      <c r="E233" s="132"/>
      <c r="F233" s="133"/>
      <c r="G233" s="151"/>
      <c r="H233" s="135"/>
      <c r="I233" s="136"/>
    </row>
    <row r="234" spans="1:9" ht="15.75" hidden="1">
      <c r="A234" s="137" t="s">
        <v>80</v>
      </c>
      <c r="B234" s="131"/>
      <c r="C234" s="131"/>
      <c r="D234" s="133"/>
      <c r="E234" s="132"/>
      <c r="F234" s="133"/>
      <c r="G234" s="135"/>
      <c r="H234" s="135"/>
      <c r="I234" s="139"/>
    </row>
    <row r="235" spans="1:9" ht="15.75" hidden="1">
      <c r="A235" s="137" t="s">
        <v>48</v>
      </c>
      <c r="B235" s="131"/>
      <c r="C235" s="131"/>
      <c r="D235" s="133"/>
      <c r="E235" s="132"/>
      <c r="F235" s="133"/>
      <c r="G235" s="135"/>
      <c r="H235" s="135"/>
      <c r="I235" s="139"/>
    </row>
    <row r="236" spans="1:9" ht="15.75" hidden="1">
      <c r="A236" s="137" t="s">
        <v>49</v>
      </c>
      <c r="B236" s="131"/>
      <c r="C236" s="131"/>
      <c r="D236" s="133"/>
      <c r="E236" s="132"/>
      <c r="F236" s="133"/>
      <c r="G236" s="135"/>
      <c r="H236" s="135"/>
      <c r="I236" s="139"/>
    </row>
    <row r="237" spans="1:9" ht="15.75" hidden="1">
      <c r="A237" s="137" t="s">
        <v>50</v>
      </c>
      <c r="B237" s="131"/>
      <c r="C237" s="131"/>
      <c r="D237" s="133"/>
      <c r="E237" s="132"/>
      <c r="F237" s="133"/>
      <c r="G237" s="135"/>
      <c r="H237" s="135"/>
      <c r="I237" s="139"/>
    </row>
    <row r="238" spans="1:9" ht="15.75" hidden="1">
      <c r="A238" s="130" t="s">
        <v>69</v>
      </c>
      <c r="B238" s="131"/>
      <c r="C238" s="131"/>
      <c r="D238" s="133"/>
      <c r="E238" s="132"/>
      <c r="F238" s="133"/>
      <c r="G238" s="151"/>
      <c r="H238" s="135"/>
      <c r="I238" s="136"/>
    </row>
    <row r="239" spans="1:9" ht="15.75" customHeight="1" hidden="1">
      <c r="A239" s="482" t="s">
        <v>71</v>
      </c>
      <c r="B239" s="483"/>
      <c r="C239" s="483"/>
      <c r="D239" s="133"/>
      <c r="E239" s="132"/>
      <c r="F239" s="133"/>
      <c r="G239" s="135"/>
      <c r="H239" s="135"/>
      <c r="I239" s="139"/>
    </row>
    <row r="240" spans="1:9" ht="15.75" hidden="1">
      <c r="A240" s="137" t="s">
        <v>53</v>
      </c>
      <c r="B240" s="131"/>
      <c r="C240" s="131"/>
      <c r="D240" s="133"/>
      <c r="E240" s="132"/>
      <c r="F240" s="133"/>
      <c r="G240" s="151"/>
      <c r="H240" s="135"/>
      <c r="I240" s="136"/>
    </row>
    <row r="241" spans="1:9" ht="15.75" hidden="1">
      <c r="A241" s="140" t="s">
        <v>70</v>
      </c>
      <c r="B241" s="141"/>
      <c r="C241" s="141"/>
      <c r="D241" s="143"/>
      <c r="E241" s="142"/>
      <c r="F241" s="143"/>
      <c r="G241" s="152"/>
      <c r="H241" s="145"/>
      <c r="I241" s="146"/>
    </row>
    <row r="242" spans="1:9" ht="15.75" hidden="1">
      <c r="A242" s="148" t="s">
        <v>57</v>
      </c>
      <c r="B242" s="114"/>
      <c r="C242" s="114"/>
      <c r="D242" s="114"/>
      <c r="E242" s="114"/>
      <c r="F242" s="114"/>
      <c r="G242" s="114"/>
      <c r="H242" s="114"/>
      <c r="I242" s="149"/>
    </row>
    <row r="243" spans="1:9" ht="15" customHeight="1" hidden="1">
      <c r="A243" s="487" t="s">
        <v>43</v>
      </c>
      <c r="B243" s="488"/>
      <c r="C243" s="489"/>
      <c r="D243" s="469" t="s">
        <v>73</v>
      </c>
      <c r="E243" s="469" t="s">
        <v>74</v>
      </c>
      <c r="F243" s="469" t="s">
        <v>75</v>
      </c>
      <c r="G243" s="469" t="s">
        <v>76</v>
      </c>
      <c r="H243" s="469" t="s">
        <v>77</v>
      </c>
      <c r="I243" s="469" t="s">
        <v>36</v>
      </c>
    </row>
    <row r="244" spans="1:9" ht="15" customHeight="1" hidden="1">
      <c r="A244" s="490"/>
      <c r="B244" s="491"/>
      <c r="C244" s="492"/>
      <c r="D244" s="470"/>
      <c r="E244" s="470"/>
      <c r="F244" s="470"/>
      <c r="G244" s="470"/>
      <c r="H244" s="470"/>
      <c r="I244" s="470"/>
    </row>
    <row r="245" spans="1:9" ht="15" customHeight="1" hidden="1">
      <c r="A245" s="493"/>
      <c r="B245" s="494"/>
      <c r="C245" s="495"/>
      <c r="D245" s="471"/>
      <c r="E245" s="471"/>
      <c r="F245" s="471"/>
      <c r="G245" s="471"/>
      <c r="H245" s="471"/>
      <c r="I245" s="471"/>
    </row>
    <row r="246" spans="1:9" ht="15.75" customHeight="1" hidden="1">
      <c r="A246" s="480" t="s">
        <v>67</v>
      </c>
      <c r="B246" s="481"/>
      <c r="C246" s="497"/>
      <c r="D246" s="125"/>
      <c r="E246" s="126"/>
      <c r="F246" s="125"/>
      <c r="G246" s="127"/>
      <c r="H246" s="128"/>
      <c r="I246" s="129"/>
    </row>
    <row r="247" spans="1:9" ht="15.75" hidden="1">
      <c r="A247" s="130" t="s">
        <v>52</v>
      </c>
      <c r="B247" s="131"/>
      <c r="C247" s="131"/>
      <c r="D247" s="132"/>
      <c r="E247" s="133"/>
      <c r="F247" s="132"/>
      <c r="G247" s="134"/>
      <c r="H247" s="135"/>
      <c r="I247" s="136"/>
    </row>
    <row r="248" spans="1:9" ht="15.75" hidden="1">
      <c r="A248" s="137" t="s">
        <v>45</v>
      </c>
      <c r="B248" s="131"/>
      <c r="C248" s="131"/>
      <c r="D248" s="132"/>
      <c r="E248" s="133"/>
      <c r="F248" s="132"/>
      <c r="G248" s="138"/>
      <c r="H248" s="135"/>
      <c r="I248" s="139"/>
    </row>
    <row r="249" spans="1:9" ht="15.75" hidden="1">
      <c r="A249" s="137" t="s">
        <v>78</v>
      </c>
      <c r="B249" s="131"/>
      <c r="C249" s="131"/>
      <c r="D249" s="132"/>
      <c r="E249" s="133"/>
      <c r="F249" s="132"/>
      <c r="G249" s="138"/>
      <c r="H249" s="135"/>
      <c r="I249" s="139"/>
    </row>
    <row r="250" spans="1:9" ht="15.75" hidden="1">
      <c r="A250" s="137" t="s">
        <v>79</v>
      </c>
      <c r="B250" s="131"/>
      <c r="C250" s="131"/>
      <c r="D250" s="132"/>
      <c r="E250" s="133"/>
      <c r="F250" s="132"/>
      <c r="G250" s="138"/>
      <c r="H250" s="135"/>
      <c r="I250" s="139"/>
    </row>
    <row r="251" spans="1:9" ht="15.75" hidden="1">
      <c r="A251" s="137" t="s">
        <v>47</v>
      </c>
      <c r="B251" s="131"/>
      <c r="C251" s="131"/>
      <c r="D251" s="132"/>
      <c r="E251" s="133"/>
      <c r="F251" s="132"/>
      <c r="G251" s="138"/>
      <c r="H251" s="135"/>
      <c r="I251" s="139"/>
    </row>
    <row r="252" spans="1:9" ht="15.75" hidden="1">
      <c r="A252" s="137" t="s">
        <v>49</v>
      </c>
      <c r="B252" s="131"/>
      <c r="C252" s="131"/>
      <c r="D252" s="132"/>
      <c r="E252" s="133"/>
      <c r="F252" s="132"/>
      <c r="G252" s="138"/>
      <c r="H252" s="135"/>
      <c r="I252" s="139"/>
    </row>
    <row r="253" spans="1:9" ht="15.75" hidden="1">
      <c r="A253" s="130" t="s">
        <v>69</v>
      </c>
      <c r="B253" s="131"/>
      <c r="C253" s="131"/>
      <c r="D253" s="132"/>
      <c r="E253" s="133"/>
      <c r="F253" s="132"/>
      <c r="G253" s="134"/>
      <c r="H253" s="135"/>
      <c r="I253" s="136"/>
    </row>
    <row r="254" spans="1:9" ht="15.75" customHeight="1" hidden="1">
      <c r="A254" s="482" t="s">
        <v>51</v>
      </c>
      <c r="B254" s="483"/>
      <c r="C254" s="496"/>
      <c r="D254" s="132"/>
      <c r="E254" s="133"/>
      <c r="F254" s="132"/>
      <c r="G254" s="138"/>
      <c r="H254" s="135"/>
      <c r="I254" s="136"/>
    </row>
    <row r="255" spans="1:9" ht="15.75" hidden="1">
      <c r="A255" s="130" t="s">
        <v>52</v>
      </c>
      <c r="B255" s="131"/>
      <c r="C255" s="131"/>
      <c r="D255" s="132"/>
      <c r="E255" s="133"/>
      <c r="F255" s="132"/>
      <c r="G255" s="134"/>
      <c r="H255" s="135"/>
      <c r="I255" s="136"/>
    </row>
    <row r="256" spans="1:9" ht="15.75" hidden="1">
      <c r="A256" s="137" t="s">
        <v>80</v>
      </c>
      <c r="B256" s="131"/>
      <c r="C256" s="131"/>
      <c r="D256" s="132"/>
      <c r="E256" s="133"/>
      <c r="F256" s="132"/>
      <c r="G256" s="138"/>
      <c r="H256" s="135"/>
      <c r="I256" s="139"/>
    </row>
    <row r="257" spans="1:9" ht="15.75" hidden="1">
      <c r="A257" s="137" t="s">
        <v>49</v>
      </c>
      <c r="B257" s="131"/>
      <c r="C257" s="131"/>
      <c r="D257" s="132"/>
      <c r="E257" s="133"/>
      <c r="F257" s="132"/>
      <c r="G257" s="138"/>
      <c r="H257" s="135"/>
      <c r="I257" s="139"/>
    </row>
    <row r="258" spans="1:9" ht="15.75" hidden="1">
      <c r="A258" s="137" t="s">
        <v>50</v>
      </c>
      <c r="B258" s="131"/>
      <c r="C258" s="131"/>
      <c r="D258" s="132"/>
      <c r="E258" s="133"/>
      <c r="F258" s="132"/>
      <c r="G258" s="138"/>
      <c r="H258" s="135"/>
      <c r="I258" s="139"/>
    </row>
    <row r="259" spans="1:9" ht="15.75" hidden="1">
      <c r="A259" s="130" t="s">
        <v>69</v>
      </c>
      <c r="B259" s="131"/>
      <c r="C259" s="131"/>
      <c r="D259" s="132"/>
      <c r="E259" s="133"/>
      <c r="F259" s="132"/>
      <c r="G259" s="134"/>
      <c r="H259" s="135"/>
      <c r="I259" s="136"/>
    </row>
    <row r="260" spans="1:9" ht="15.75" customHeight="1" hidden="1">
      <c r="A260" s="482" t="s">
        <v>72</v>
      </c>
      <c r="B260" s="483"/>
      <c r="C260" s="496"/>
      <c r="D260" s="132"/>
      <c r="E260" s="133"/>
      <c r="F260" s="132"/>
      <c r="G260" s="138"/>
      <c r="H260" s="135"/>
      <c r="I260" s="139"/>
    </row>
    <row r="261" spans="1:9" ht="15.75" hidden="1">
      <c r="A261" s="137" t="s">
        <v>53</v>
      </c>
      <c r="B261" s="131"/>
      <c r="C261" s="131"/>
      <c r="D261" s="132"/>
      <c r="E261" s="133"/>
      <c r="F261" s="132"/>
      <c r="G261" s="134"/>
      <c r="H261" s="135"/>
      <c r="I261" s="136"/>
    </row>
    <row r="262" spans="1:9" ht="15.75" hidden="1">
      <c r="A262" s="140" t="s">
        <v>70</v>
      </c>
      <c r="B262" s="141"/>
      <c r="C262" s="141"/>
      <c r="D262" s="142"/>
      <c r="E262" s="143"/>
      <c r="F262" s="142"/>
      <c r="G262" s="144"/>
      <c r="H262" s="145"/>
      <c r="I262" s="146"/>
    </row>
    <row r="263" spans="1:9" ht="15.75" hidden="1">
      <c r="A263" s="153"/>
      <c r="B263" s="154"/>
      <c r="C263" s="154"/>
      <c r="D263" s="155"/>
      <c r="E263" s="155"/>
      <c r="F263" s="155"/>
      <c r="G263" s="156"/>
      <c r="H263" s="157"/>
      <c r="I263" s="158"/>
    </row>
    <row r="264" spans="1:9" ht="15.75">
      <c r="A264" s="148" t="s">
        <v>172</v>
      </c>
      <c r="B264" s="114"/>
      <c r="C264" s="114"/>
      <c r="D264" s="114"/>
      <c r="E264" s="114"/>
      <c r="F264" s="456" t="s">
        <v>179</v>
      </c>
      <c r="G264" s="458"/>
      <c r="H264" s="454" t="s">
        <v>290</v>
      </c>
      <c r="I264" s="455"/>
    </row>
    <row r="265" spans="1:9" ht="15.75">
      <c r="A265" s="159" t="s">
        <v>173</v>
      </c>
      <c r="B265" s="90"/>
      <c r="C265" s="90"/>
      <c r="D265" s="90"/>
      <c r="E265" s="90"/>
      <c r="F265" s="467">
        <v>826111017</v>
      </c>
      <c r="G265" s="468"/>
      <c r="H265" s="467">
        <v>826111017</v>
      </c>
      <c r="I265" s="468"/>
    </row>
    <row r="266" spans="1:9" ht="15.75">
      <c r="A266" s="91" t="s">
        <v>174</v>
      </c>
      <c r="B266" s="92"/>
      <c r="C266" s="92"/>
      <c r="D266" s="92"/>
      <c r="E266" s="92"/>
      <c r="F266" s="91"/>
      <c r="G266" s="92"/>
      <c r="H266" s="91"/>
      <c r="I266" s="147"/>
    </row>
    <row r="267" spans="1:9" ht="18.75" customHeight="1">
      <c r="A267" s="95" t="s">
        <v>175</v>
      </c>
      <c r="B267" s="96"/>
      <c r="C267" s="96"/>
      <c r="D267" s="96"/>
      <c r="E267" s="96"/>
      <c r="F267" s="95"/>
      <c r="G267" s="96"/>
      <c r="H267" s="95"/>
      <c r="I267" s="161"/>
    </row>
    <row r="268" spans="1:9" ht="15" customHeight="1">
      <c r="A268" s="95"/>
      <c r="B268" s="96"/>
      <c r="C268" s="96"/>
      <c r="D268" s="96"/>
      <c r="E268" s="96"/>
      <c r="F268" s="96"/>
      <c r="G268" s="96"/>
      <c r="H268" s="96"/>
      <c r="I268" s="161"/>
    </row>
    <row r="269" spans="1:9" ht="15.75">
      <c r="A269" s="92"/>
      <c r="B269" s="92"/>
      <c r="C269" s="92"/>
      <c r="D269" s="92"/>
      <c r="E269" s="92"/>
      <c r="F269" s="122"/>
      <c r="G269" s="122"/>
      <c r="H269" s="122"/>
      <c r="I269" s="122"/>
    </row>
    <row r="270" spans="1:9" ht="15.75">
      <c r="A270" s="92"/>
      <c r="B270" s="92"/>
      <c r="C270" s="92"/>
      <c r="D270" s="92"/>
      <c r="E270" s="92"/>
      <c r="F270" s="122"/>
      <c r="G270" s="122"/>
      <c r="H270" s="122"/>
      <c r="I270" s="122"/>
    </row>
    <row r="271" spans="1:9" ht="15.75">
      <c r="A271" s="92"/>
      <c r="B271" s="92"/>
      <c r="C271" s="92"/>
      <c r="D271" s="92"/>
      <c r="E271" s="92"/>
      <c r="F271" s="122"/>
      <c r="G271" s="122"/>
      <c r="H271" s="122"/>
      <c r="I271" s="122"/>
    </row>
    <row r="272" spans="1:9" ht="15.75">
      <c r="A272" s="92"/>
      <c r="B272" s="92"/>
      <c r="C272" s="92"/>
      <c r="D272" s="92"/>
      <c r="E272" s="92"/>
      <c r="F272" s="122"/>
      <c r="G272" s="122"/>
      <c r="H272" s="122"/>
      <c r="I272" s="122"/>
    </row>
    <row r="273" spans="1:9" ht="15.75">
      <c r="A273" s="92"/>
      <c r="B273" s="92"/>
      <c r="C273" s="92"/>
      <c r="D273" s="92"/>
      <c r="E273" s="92"/>
      <c r="F273" s="122"/>
      <c r="G273" s="122"/>
      <c r="H273" s="122"/>
      <c r="I273" s="122"/>
    </row>
    <row r="274" spans="1:9" ht="15.75">
      <c r="A274" s="92"/>
      <c r="B274" s="92"/>
      <c r="C274" s="92"/>
      <c r="D274" s="92"/>
      <c r="E274" s="92"/>
      <c r="F274" s="122"/>
      <c r="G274" s="122"/>
      <c r="H274" s="122"/>
      <c r="I274" s="122"/>
    </row>
    <row r="275" spans="1:9" ht="15.75">
      <c r="A275" s="92"/>
      <c r="B275" s="92"/>
      <c r="C275" s="92"/>
      <c r="D275" s="92"/>
      <c r="E275" s="92"/>
      <c r="F275" s="122"/>
      <c r="G275" s="122"/>
      <c r="H275" s="122"/>
      <c r="I275" s="122"/>
    </row>
    <row r="276" spans="1:9" ht="15.75">
      <c r="A276" s="92"/>
      <c r="B276" s="92"/>
      <c r="C276" s="92"/>
      <c r="D276" s="92"/>
      <c r="E276" s="92"/>
      <c r="F276" s="122"/>
      <c r="G276" s="122"/>
      <c r="H276" s="122"/>
      <c r="I276" s="122"/>
    </row>
    <row r="277" spans="1:9" ht="15.75">
      <c r="A277" s="92"/>
      <c r="B277" s="92"/>
      <c r="C277" s="92"/>
      <c r="D277" s="92"/>
      <c r="E277" s="92"/>
      <c r="F277" s="122"/>
      <c r="G277" s="122"/>
      <c r="H277" s="122"/>
      <c r="I277" s="122"/>
    </row>
    <row r="278" spans="1:9" ht="15.75">
      <c r="A278" s="92"/>
      <c r="B278" s="92"/>
      <c r="C278" s="92"/>
      <c r="D278" s="92"/>
      <c r="E278" s="92"/>
      <c r="F278" s="122"/>
      <c r="G278" s="122"/>
      <c r="H278" s="122"/>
      <c r="I278" s="122"/>
    </row>
    <row r="279" spans="1:9" ht="15">
      <c r="A279" s="9"/>
      <c r="B279" s="9"/>
      <c r="C279" s="9"/>
      <c r="D279" s="9"/>
      <c r="E279" s="9"/>
      <c r="F279" s="11"/>
      <c r="G279" s="11"/>
      <c r="H279" s="11"/>
      <c r="I279" s="11"/>
    </row>
    <row r="280" spans="1:9" ht="15">
      <c r="A280" s="9"/>
      <c r="B280" s="9"/>
      <c r="C280" s="9"/>
      <c r="D280" s="9"/>
      <c r="E280" s="9"/>
      <c r="F280" s="11"/>
      <c r="G280" s="11"/>
      <c r="H280" s="11"/>
      <c r="I280" s="11"/>
    </row>
    <row r="281" spans="1:9" ht="15">
      <c r="A281" s="9"/>
      <c r="B281" s="9"/>
      <c r="C281" s="9"/>
      <c r="D281" s="9"/>
      <c r="E281" s="9"/>
      <c r="F281" s="11"/>
      <c r="G281" s="11"/>
      <c r="H281" s="11"/>
      <c r="I281" s="11"/>
    </row>
    <row r="282" spans="1:9" ht="15">
      <c r="A282" s="9"/>
      <c r="B282" s="9"/>
      <c r="C282" s="9"/>
      <c r="D282" s="9"/>
      <c r="E282" s="9"/>
      <c r="F282" s="11"/>
      <c r="G282" s="11"/>
      <c r="H282" s="11"/>
      <c r="I282" s="11"/>
    </row>
    <row r="283" spans="1:9" ht="15">
      <c r="A283" s="9"/>
      <c r="B283" s="9"/>
      <c r="C283" s="9"/>
      <c r="D283" s="9"/>
      <c r="E283" s="9"/>
      <c r="F283" s="11"/>
      <c r="G283" s="11"/>
      <c r="H283" s="11"/>
      <c r="I283" s="11"/>
    </row>
    <row r="284" spans="1:9" ht="15">
      <c r="A284" s="9"/>
      <c r="B284" s="9"/>
      <c r="C284" s="9"/>
      <c r="D284" s="9"/>
      <c r="E284" s="9"/>
      <c r="F284" s="11"/>
      <c r="G284" s="11"/>
      <c r="H284" s="11"/>
      <c r="I284" s="11"/>
    </row>
    <row r="285" spans="1:9" ht="15">
      <c r="A285" s="9"/>
      <c r="B285" s="9"/>
      <c r="C285" s="9"/>
      <c r="D285" s="9"/>
      <c r="E285" s="9"/>
      <c r="F285" s="11"/>
      <c r="G285" s="11"/>
      <c r="H285" s="11"/>
      <c r="I285" s="11"/>
    </row>
    <row r="286" spans="1:9" ht="15">
      <c r="A286" s="9"/>
      <c r="B286" s="9"/>
      <c r="C286" s="9"/>
      <c r="D286" s="9"/>
      <c r="E286" s="9"/>
      <c r="F286" s="11"/>
      <c r="G286" s="11"/>
      <c r="H286" s="11"/>
      <c r="I286" s="11"/>
    </row>
    <row r="287" spans="1:9" ht="15">
      <c r="A287" s="9"/>
      <c r="B287" s="9"/>
      <c r="C287" s="9"/>
      <c r="D287" s="9"/>
      <c r="E287" s="9"/>
      <c r="F287" s="11"/>
      <c r="G287" s="11"/>
      <c r="H287" s="11"/>
      <c r="I287" s="11"/>
    </row>
    <row r="288" spans="1:9" ht="15">
      <c r="A288" s="9"/>
      <c r="B288" s="9"/>
      <c r="C288" s="9"/>
      <c r="D288" s="9"/>
      <c r="E288" s="9"/>
      <c r="F288" s="11"/>
      <c r="G288" s="11"/>
      <c r="H288" s="11"/>
      <c r="I288" s="11"/>
    </row>
    <row r="289" spans="1:9" ht="15">
      <c r="A289" s="9"/>
      <c r="B289" s="9"/>
      <c r="C289" s="9"/>
      <c r="D289" s="9"/>
      <c r="E289" s="9"/>
      <c r="F289" s="11"/>
      <c r="G289" s="11"/>
      <c r="H289" s="11"/>
      <c r="I289" s="11"/>
    </row>
    <row r="290" spans="1:9" ht="15">
      <c r="A290" s="9"/>
      <c r="B290" s="9"/>
      <c r="C290" s="9"/>
      <c r="D290" s="9"/>
      <c r="E290" s="9"/>
      <c r="F290" s="11"/>
      <c r="G290" s="11"/>
      <c r="H290" s="11"/>
      <c r="I290" s="11"/>
    </row>
    <row r="291" spans="1:9" ht="15">
      <c r="A291" s="9"/>
      <c r="B291" s="9"/>
      <c r="C291" s="9"/>
      <c r="D291" s="9"/>
      <c r="E291" s="9"/>
      <c r="F291" s="11"/>
      <c r="G291" s="11"/>
      <c r="H291" s="11"/>
      <c r="I291" s="11"/>
    </row>
    <row r="292" spans="1:9" ht="15">
      <c r="A292" s="9"/>
      <c r="B292" s="9"/>
      <c r="C292" s="9"/>
      <c r="D292" s="9"/>
      <c r="E292" s="9"/>
      <c r="F292" s="11"/>
      <c r="G292" s="11"/>
      <c r="H292" s="11"/>
      <c r="I292" s="11"/>
    </row>
    <row r="293" spans="1:9" ht="15">
      <c r="A293" s="9"/>
      <c r="B293" s="9"/>
      <c r="C293" s="9"/>
      <c r="D293" s="9"/>
      <c r="E293" s="9"/>
      <c r="F293" s="11"/>
      <c r="G293" s="11"/>
      <c r="H293" s="11"/>
      <c r="I293" s="11"/>
    </row>
    <row r="294" spans="1:9" ht="15">
      <c r="A294" s="9"/>
      <c r="B294" s="9"/>
      <c r="C294" s="9"/>
      <c r="D294" s="9"/>
      <c r="E294" s="9"/>
      <c r="F294" s="11"/>
      <c r="G294" s="11"/>
      <c r="H294" s="11"/>
      <c r="I294" s="11"/>
    </row>
    <row r="295" spans="1:9" ht="15">
      <c r="A295" s="9"/>
      <c r="B295" s="9"/>
      <c r="C295" s="9"/>
      <c r="D295" s="9"/>
      <c r="E295" s="9"/>
      <c r="F295" s="11"/>
      <c r="G295" s="11"/>
      <c r="H295" s="11"/>
      <c r="I295" s="11"/>
    </row>
    <row r="296" spans="1:9" ht="15">
      <c r="A296" s="9"/>
      <c r="B296" s="9"/>
      <c r="C296" s="9"/>
      <c r="D296" s="9"/>
      <c r="E296" s="9"/>
      <c r="F296" s="11"/>
      <c r="G296" s="11"/>
      <c r="H296" s="11"/>
      <c r="I296" s="11"/>
    </row>
    <row r="297" spans="1:9" ht="15">
      <c r="A297" s="9"/>
      <c r="B297" s="9"/>
      <c r="C297" s="9"/>
      <c r="D297" s="9"/>
      <c r="E297" s="9"/>
      <c r="F297" s="11"/>
      <c r="G297" s="11"/>
      <c r="H297" s="11"/>
      <c r="I297" s="11"/>
    </row>
    <row r="298" spans="1:9" ht="15">
      <c r="A298" s="9"/>
      <c r="B298" s="9"/>
      <c r="C298" s="9"/>
      <c r="D298" s="9"/>
      <c r="E298" s="9"/>
      <c r="F298" s="11"/>
      <c r="G298" s="11"/>
      <c r="H298" s="11"/>
      <c r="I298" s="11"/>
    </row>
    <row r="299" spans="1:9" ht="15">
      <c r="A299" s="9"/>
      <c r="B299" s="9"/>
      <c r="C299" s="9"/>
      <c r="D299" s="9"/>
      <c r="E299" s="9"/>
      <c r="F299" s="11"/>
      <c r="G299" s="11"/>
      <c r="H299" s="11"/>
      <c r="I299" s="11"/>
    </row>
    <row r="300" spans="1:9" ht="15">
      <c r="A300" s="9"/>
      <c r="B300" s="9"/>
      <c r="C300" s="9"/>
      <c r="D300" s="9"/>
      <c r="E300" s="9"/>
      <c r="F300" s="11"/>
      <c r="G300" s="11"/>
      <c r="H300" s="11"/>
      <c r="I300" s="11"/>
    </row>
    <row r="301" spans="1:9" ht="15">
      <c r="A301" s="12"/>
      <c r="B301" s="12"/>
      <c r="C301" s="12"/>
      <c r="D301" s="12"/>
      <c r="E301" s="12"/>
      <c r="F301" s="13"/>
      <c r="G301" s="13"/>
      <c r="H301" s="13"/>
      <c r="I301" s="13"/>
    </row>
    <row r="302" spans="1:9" ht="15.75">
      <c r="A302" s="14"/>
      <c r="B302" s="15"/>
      <c r="C302" s="15"/>
      <c r="D302" s="15"/>
      <c r="E302" s="15"/>
      <c r="F302" s="16"/>
      <c r="G302" s="16"/>
      <c r="H302" s="16"/>
      <c r="I302" s="16"/>
    </row>
    <row r="303" spans="1:9" ht="15.75">
      <c r="A303" s="10"/>
      <c r="B303" s="9"/>
      <c r="C303" s="9"/>
      <c r="D303" s="9"/>
      <c r="E303" s="9"/>
      <c r="F303" s="11"/>
      <c r="G303" s="11"/>
      <c r="H303" s="11"/>
      <c r="I303" s="11"/>
    </row>
    <row r="304" spans="1:9" ht="15.75">
      <c r="A304" s="10"/>
      <c r="B304" s="9"/>
      <c r="C304" s="9"/>
      <c r="D304" s="9"/>
      <c r="E304" s="9"/>
      <c r="F304" s="11"/>
      <c r="G304" s="11"/>
      <c r="H304" s="11"/>
      <c r="I304" s="11"/>
    </row>
    <row r="305" spans="1:9" ht="15.75">
      <c r="A305" s="10"/>
      <c r="B305" s="9"/>
      <c r="C305" s="9"/>
      <c r="D305" s="9"/>
      <c r="E305" s="9"/>
      <c r="F305" s="11"/>
      <c r="G305" s="11"/>
      <c r="H305" s="11"/>
      <c r="I305" s="11"/>
    </row>
    <row r="306" spans="1:9" ht="15.75">
      <c r="A306" s="10"/>
      <c r="B306" s="9"/>
      <c r="C306" s="9"/>
      <c r="D306" s="9"/>
      <c r="E306" s="9"/>
      <c r="F306" s="11"/>
      <c r="G306" s="11"/>
      <c r="H306" s="11"/>
      <c r="I306" s="11"/>
    </row>
  </sheetData>
  <sheetProtection password="DAF5" sheet="1"/>
  <mergeCells count="175">
    <mergeCell ref="A74:E74"/>
    <mergeCell ref="A79:G79"/>
    <mergeCell ref="A80:H80"/>
    <mergeCell ref="A128:I128"/>
    <mergeCell ref="A85:F85"/>
    <mergeCell ref="A102:I102"/>
    <mergeCell ref="A94:I94"/>
    <mergeCell ref="A96:I96"/>
    <mergeCell ref="A97:I97"/>
    <mergeCell ref="A98:I98"/>
    <mergeCell ref="A124:I124"/>
    <mergeCell ref="A104:E104"/>
    <mergeCell ref="A108:F108"/>
    <mergeCell ref="A100:I100"/>
    <mergeCell ref="A99:I99"/>
    <mergeCell ref="A4:I4"/>
    <mergeCell ref="A30:I30"/>
    <mergeCell ref="A31:I31"/>
    <mergeCell ref="A32:I32"/>
    <mergeCell ref="A45:I45"/>
    <mergeCell ref="A23:I23"/>
    <mergeCell ref="A50:F50"/>
    <mergeCell ref="A52:H52"/>
    <mergeCell ref="A54:I54"/>
    <mergeCell ref="A68:I68"/>
    <mergeCell ref="A61:G61"/>
    <mergeCell ref="G193:G195"/>
    <mergeCell ref="A81:H81"/>
    <mergeCell ref="A21:I21"/>
    <mergeCell ref="A63:I63"/>
    <mergeCell ref="A64:I64"/>
    <mergeCell ref="A53:F53"/>
    <mergeCell ref="A56:F56"/>
    <mergeCell ref="A58:H58"/>
    <mergeCell ref="A72:I72"/>
    <mergeCell ref="A59:I59"/>
    <mergeCell ref="A254:C254"/>
    <mergeCell ref="A260:C260"/>
    <mergeCell ref="E243:E245"/>
    <mergeCell ref="A243:C245"/>
    <mergeCell ref="D243:D245"/>
    <mergeCell ref="A246:C246"/>
    <mergeCell ref="H162:I162"/>
    <mergeCell ref="H165:I165"/>
    <mergeCell ref="H164:I164"/>
    <mergeCell ref="H170:I170"/>
    <mergeCell ref="H167:I167"/>
    <mergeCell ref="H166:I166"/>
    <mergeCell ref="H181:I181"/>
    <mergeCell ref="H174:I174"/>
    <mergeCell ref="H172:I172"/>
    <mergeCell ref="H176:I176"/>
    <mergeCell ref="F179:G179"/>
    <mergeCell ref="H163:I163"/>
    <mergeCell ref="F164:G164"/>
    <mergeCell ref="F171:G171"/>
    <mergeCell ref="F172:G172"/>
    <mergeCell ref="F186:G186"/>
    <mergeCell ref="F176:G176"/>
    <mergeCell ref="F177:G177"/>
    <mergeCell ref="F190:G190"/>
    <mergeCell ref="F181:G181"/>
    <mergeCell ref="H171:I171"/>
    <mergeCell ref="F174:G174"/>
    <mergeCell ref="H184:I184"/>
    <mergeCell ref="H183:I183"/>
    <mergeCell ref="H182:I182"/>
    <mergeCell ref="F183:G183"/>
    <mergeCell ref="F168:G168"/>
    <mergeCell ref="F169:G169"/>
    <mergeCell ref="F220:F222"/>
    <mergeCell ref="H175:I175"/>
    <mergeCell ref="H179:I179"/>
    <mergeCell ref="H177:I177"/>
    <mergeCell ref="H178:I178"/>
    <mergeCell ref="H188:I188"/>
    <mergeCell ref="H186:I186"/>
    <mergeCell ref="E220:E222"/>
    <mergeCell ref="A220:D222"/>
    <mergeCell ref="A196:C196"/>
    <mergeCell ref="F170:G170"/>
    <mergeCell ref="F188:G188"/>
    <mergeCell ref="F182:G182"/>
    <mergeCell ref="A190:E190"/>
    <mergeCell ref="F178:G178"/>
    <mergeCell ref="F184:G184"/>
    <mergeCell ref="F187:G187"/>
    <mergeCell ref="A223:C223"/>
    <mergeCell ref="A232:C232"/>
    <mergeCell ref="A239:C239"/>
    <mergeCell ref="A192:I192"/>
    <mergeCell ref="A193:C195"/>
    <mergeCell ref="D193:D195"/>
    <mergeCell ref="E193:E195"/>
    <mergeCell ref="H193:H195"/>
    <mergeCell ref="A205:C205"/>
    <mergeCell ref="A212:C212"/>
    <mergeCell ref="F147:G147"/>
    <mergeCell ref="A1:E1"/>
    <mergeCell ref="A6:I6"/>
    <mergeCell ref="A7:I7"/>
    <mergeCell ref="G3:I3"/>
    <mergeCell ref="A179:E179"/>
    <mergeCell ref="F160:G160"/>
    <mergeCell ref="F175:G175"/>
    <mergeCell ref="A172:E172"/>
    <mergeCell ref="F162:G162"/>
    <mergeCell ref="F150:G150"/>
    <mergeCell ref="F161:G161"/>
    <mergeCell ref="F159:G159"/>
    <mergeCell ref="F154:G154"/>
    <mergeCell ref="F155:G155"/>
    <mergeCell ref="F163:G163"/>
    <mergeCell ref="F152:G152"/>
    <mergeCell ref="F153:G153"/>
    <mergeCell ref="I220:I222"/>
    <mergeCell ref="H264:I264"/>
    <mergeCell ref="I243:I245"/>
    <mergeCell ref="F243:F245"/>
    <mergeCell ref="F264:G264"/>
    <mergeCell ref="F193:F195"/>
    <mergeCell ref="G243:G245"/>
    <mergeCell ref="H243:H245"/>
    <mergeCell ref="G220:G222"/>
    <mergeCell ref="I193:I195"/>
    <mergeCell ref="A70:I70"/>
    <mergeCell ref="A87:H87"/>
    <mergeCell ref="A88:I88"/>
    <mergeCell ref="A89:I89"/>
    <mergeCell ref="A90:I90"/>
    <mergeCell ref="F265:G265"/>
    <mergeCell ref="H265:I265"/>
    <mergeCell ref="H190:I190"/>
    <mergeCell ref="H189:I189"/>
    <mergeCell ref="H220:H222"/>
    <mergeCell ref="F189:G189"/>
    <mergeCell ref="H156:I156"/>
    <mergeCell ref="H157:I157"/>
    <mergeCell ref="F157:G157"/>
    <mergeCell ref="F166:G166"/>
    <mergeCell ref="F165:G165"/>
    <mergeCell ref="H169:I169"/>
    <mergeCell ref="H168:I168"/>
    <mergeCell ref="H161:I161"/>
    <mergeCell ref="H187:I187"/>
    <mergeCell ref="A123:I123"/>
    <mergeCell ref="A110:I110"/>
    <mergeCell ref="H158:I158"/>
    <mergeCell ref="H159:I159"/>
    <mergeCell ref="F158:G158"/>
    <mergeCell ref="F167:G167"/>
    <mergeCell ref="A114:I114"/>
    <mergeCell ref="A116:H116"/>
    <mergeCell ref="F148:G148"/>
    <mergeCell ref="F149:G149"/>
    <mergeCell ref="A153:E153"/>
    <mergeCell ref="H160:I160"/>
    <mergeCell ref="A118:E118"/>
    <mergeCell ref="A142:I142"/>
    <mergeCell ref="A143:I143"/>
    <mergeCell ref="H151:I151"/>
    <mergeCell ref="A147:E147"/>
    <mergeCell ref="H150:I150"/>
    <mergeCell ref="H148:I148"/>
    <mergeCell ref="F151:G151"/>
    <mergeCell ref="G146:I146"/>
    <mergeCell ref="A141:I141"/>
    <mergeCell ref="H153:I153"/>
    <mergeCell ref="A120:F120"/>
    <mergeCell ref="F156:G156"/>
    <mergeCell ref="H152:I152"/>
    <mergeCell ref="H154:I154"/>
    <mergeCell ref="H155:I155"/>
    <mergeCell ref="H149:I149"/>
    <mergeCell ref="H147:I147"/>
  </mergeCells>
  <printOptions horizontalCentered="1"/>
  <pageMargins left="0.7" right="0" top="0.78740157480315" bottom="0.75"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69"/>
  <sheetViews>
    <sheetView workbookViewId="0" topLeftCell="G55">
      <selection activeCell="J63" sqref="J63"/>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s>
  <sheetData>
    <row r="1" spans="1:9" ht="15.75">
      <c r="A1" s="524" t="s">
        <v>263</v>
      </c>
      <c r="B1" s="524"/>
      <c r="C1" s="524"/>
      <c r="D1" s="524"/>
      <c r="E1" s="524"/>
      <c r="F1" s="524"/>
      <c r="G1" s="524"/>
      <c r="H1" s="524"/>
      <c r="I1" s="524"/>
    </row>
    <row r="2" spans="1:9" ht="15">
      <c r="A2" s="487" t="s">
        <v>177</v>
      </c>
      <c r="B2" s="488"/>
      <c r="C2" s="489"/>
      <c r="D2" s="469" t="s">
        <v>222</v>
      </c>
      <c r="E2" s="469" t="s">
        <v>223</v>
      </c>
      <c r="F2" s="469" t="s">
        <v>298</v>
      </c>
      <c r="G2" s="469" t="s">
        <v>225</v>
      </c>
      <c r="H2" s="469" t="s">
        <v>226</v>
      </c>
      <c r="I2" s="469" t="s">
        <v>221</v>
      </c>
    </row>
    <row r="3" spans="1:9" ht="15">
      <c r="A3" s="507"/>
      <c r="B3" s="508"/>
      <c r="C3" s="509"/>
      <c r="D3" s="505"/>
      <c r="E3" s="505"/>
      <c r="F3" s="513"/>
      <c r="G3" s="513"/>
      <c r="H3" s="513"/>
      <c r="I3" s="505"/>
    </row>
    <row r="4" spans="1:9" ht="5.25" customHeight="1">
      <c r="A4" s="510"/>
      <c r="B4" s="511"/>
      <c r="C4" s="512"/>
      <c r="D4" s="506"/>
      <c r="E4" s="506"/>
      <c r="F4" s="514"/>
      <c r="G4" s="514"/>
      <c r="H4" s="514"/>
      <c r="I4" s="506"/>
    </row>
    <row r="5" spans="1:9" ht="15.75">
      <c r="A5" s="480" t="s">
        <v>264</v>
      </c>
      <c r="B5" s="481"/>
      <c r="C5" s="481"/>
      <c r="D5" s="128"/>
      <c r="E5" s="127"/>
      <c r="F5" s="128"/>
      <c r="G5" s="127"/>
      <c r="H5" s="128"/>
      <c r="I5" s="129"/>
    </row>
    <row r="6" spans="1:9" ht="15">
      <c r="A6" s="130" t="s">
        <v>181</v>
      </c>
      <c r="B6" s="196"/>
      <c r="C6" s="196"/>
      <c r="D6" s="151">
        <v>62439233790</v>
      </c>
      <c r="E6" s="134">
        <v>967068201</v>
      </c>
      <c r="F6" s="151">
        <v>609591321298</v>
      </c>
      <c r="G6" s="134">
        <v>1436692387</v>
      </c>
      <c r="H6" s="151">
        <v>102857143</v>
      </c>
      <c r="I6" s="136">
        <f aca="true" t="shared" si="0" ref="I6:I23">SUM(D6:H6)</f>
        <v>674537172819</v>
      </c>
    </row>
    <row r="7" spans="1:9" ht="15.75">
      <c r="A7" s="137" t="s">
        <v>182</v>
      </c>
      <c r="B7" s="131"/>
      <c r="C7" s="131"/>
      <c r="D7" s="135"/>
      <c r="E7" s="197"/>
      <c r="F7" s="135"/>
      <c r="G7" s="138"/>
      <c r="H7" s="135"/>
      <c r="I7" s="136">
        <f t="shared" si="0"/>
        <v>0</v>
      </c>
    </row>
    <row r="8" spans="1:9" ht="15.75">
      <c r="A8" s="137" t="s">
        <v>183</v>
      </c>
      <c r="B8" s="131"/>
      <c r="C8" s="131"/>
      <c r="D8" s="135">
        <v>440348500</v>
      </c>
      <c r="E8" s="138"/>
      <c r="F8" s="135"/>
      <c r="G8" s="138"/>
      <c r="H8" s="135"/>
      <c r="I8" s="136">
        <f t="shared" si="0"/>
        <v>440348500</v>
      </c>
    </row>
    <row r="9" spans="1:9" ht="15.75">
      <c r="A9" s="137" t="s">
        <v>184</v>
      </c>
      <c r="B9" s="131"/>
      <c r="C9" s="131"/>
      <c r="D9" s="135"/>
      <c r="E9" s="138"/>
      <c r="F9" s="135"/>
      <c r="G9" s="138"/>
      <c r="H9" s="135"/>
      <c r="I9" s="136">
        <f t="shared" si="0"/>
        <v>0</v>
      </c>
    </row>
    <row r="10" spans="1:9" ht="15.75">
      <c r="A10" s="137" t="s">
        <v>227</v>
      </c>
      <c r="B10" s="131"/>
      <c r="C10" s="131"/>
      <c r="D10" s="135"/>
      <c r="E10" s="197"/>
      <c r="F10" s="135"/>
      <c r="G10" s="138"/>
      <c r="H10" s="135"/>
      <c r="I10" s="136">
        <f t="shared" si="0"/>
        <v>0</v>
      </c>
    </row>
    <row r="11" spans="1:9" ht="15.75">
      <c r="A11" s="137" t="s">
        <v>186</v>
      </c>
      <c r="B11" s="131"/>
      <c r="C11" s="131"/>
      <c r="D11" s="135"/>
      <c r="E11" s="138"/>
      <c r="F11" s="135">
        <v>509684000</v>
      </c>
      <c r="G11" s="138">
        <v>34405900</v>
      </c>
      <c r="H11" s="135"/>
      <c r="I11" s="136">
        <f t="shared" si="0"/>
        <v>544089900</v>
      </c>
    </row>
    <row r="12" spans="1:9" ht="15.75">
      <c r="A12" s="137" t="s">
        <v>187</v>
      </c>
      <c r="B12" s="131"/>
      <c r="C12" s="131"/>
      <c r="D12" s="135"/>
      <c r="E12" s="138"/>
      <c r="F12" s="135">
        <v>185968000</v>
      </c>
      <c r="G12" s="138"/>
      <c r="H12" s="135"/>
      <c r="I12" s="136">
        <f t="shared" si="0"/>
        <v>185968000</v>
      </c>
    </row>
    <row r="13" spans="1:9" s="2" customFormat="1" ht="15.75">
      <c r="A13" s="515" t="s">
        <v>434</v>
      </c>
      <c r="B13" s="516"/>
      <c r="C13" s="517"/>
      <c r="D13" s="151">
        <f aca="true" t="shared" si="1" ref="D13:I13">D6+D7+D8+D9-D10-D11-D12</f>
        <v>62879582290</v>
      </c>
      <c r="E13" s="151">
        <f t="shared" si="1"/>
        <v>967068201</v>
      </c>
      <c r="F13" s="151">
        <f t="shared" si="1"/>
        <v>608895669298</v>
      </c>
      <c r="G13" s="151">
        <f t="shared" si="1"/>
        <v>1402286487</v>
      </c>
      <c r="H13" s="151">
        <f t="shared" si="1"/>
        <v>102857143</v>
      </c>
      <c r="I13" s="151">
        <f t="shared" si="1"/>
        <v>674247463419</v>
      </c>
    </row>
    <row r="14" spans="1:9" ht="15.75">
      <c r="A14" s="482" t="s">
        <v>189</v>
      </c>
      <c r="B14" s="483"/>
      <c r="C14" s="483"/>
      <c r="D14" s="135"/>
      <c r="E14" s="138"/>
      <c r="F14" s="135"/>
      <c r="G14" s="138"/>
      <c r="H14" s="135"/>
      <c r="I14" s="136"/>
    </row>
    <row r="15" spans="1:9" s="2" customFormat="1" ht="15.75">
      <c r="A15" s="130" t="s">
        <v>181</v>
      </c>
      <c r="B15" s="196"/>
      <c r="C15" s="196"/>
      <c r="D15" s="151">
        <v>20124203983</v>
      </c>
      <c r="E15" s="134">
        <v>782542962</v>
      </c>
      <c r="F15" s="151">
        <v>239796476507</v>
      </c>
      <c r="G15" s="134">
        <v>1135043502</v>
      </c>
      <c r="H15" s="151">
        <v>102857143</v>
      </c>
      <c r="I15" s="136">
        <v>261941124097</v>
      </c>
    </row>
    <row r="16" spans="1:9" ht="15.75">
      <c r="A16" s="137" t="s">
        <v>190</v>
      </c>
      <c r="B16" s="131"/>
      <c r="C16" s="131"/>
      <c r="D16" s="135">
        <f>568615770+30376260+201141059</f>
        <v>800133089</v>
      </c>
      <c r="E16" s="138">
        <v>22168089</v>
      </c>
      <c r="F16" s="135">
        <f>11518312092+142239816+44438637</f>
        <v>11704990545</v>
      </c>
      <c r="G16" s="138">
        <f>31117446</f>
        <v>31117446</v>
      </c>
      <c r="H16" s="135"/>
      <c r="I16" s="136">
        <f>SUM(D16:H16)</f>
        <v>12558409169</v>
      </c>
    </row>
    <row r="17" spans="1:9" ht="15.75">
      <c r="A17" s="137" t="s">
        <v>227</v>
      </c>
      <c r="B17" s="131"/>
      <c r="C17" s="131"/>
      <c r="D17" s="135"/>
      <c r="E17" s="197"/>
      <c r="F17" s="198"/>
      <c r="G17" s="197"/>
      <c r="H17" s="198"/>
      <c r="I17" s="199">
        <f t="shared" si="0"/>
        <v>0</v>
      </c>
    </row>
    <row r="18" spans="1:9" ht="15.75">
      <c r="A18" s="137" t="s">
        <v>186</v>
      </c>
      <c r="B18" s="131"/>
      <c r="C18" s="131"/>
      <c r="D18" s="135"/>
      <c r="E18" s="138"/>
      <c r="F18" s="135">
        <v>509684000</v>
      </c>
      <c r="G18" s="138">
        <v>34405900</v>
      </c>
      <c r="H18" s="135"/>
      <c r="I18" s="136">
        <f t="shared" si="0"/>
        <v>544089900</v>
      </c>
    </row>
    <row r="19" spans="1:9" ht="15.75">
      <c r="A19" s="137" t="s">
        <v>187</v>
      </c>
      <c r="B19" s="131"/>
      <c r="C19" s="131"/>
      <c r="D19" s="135"/>
      <c r="E19" s="138"/>
      <c r="F19" s="135">
        <v>327167750</v>
      </c>
      <c r="G19" s="138"/>
      <c r="H19" s="135"/>
      <c r="I19" s="136">
        <f t="shared" si="0"/>
        <v>327167750</v>
      </c>
    </row>
    <row r="20" spans="1:9" s="2" customFormat="1" ht="15.75">
      <c r="A20" s="515" t="s">
        <v>434</v>
      </c>
      <c r="B20" s="516"/>
      <c r="C20" s="517"/>
      <c r="D20" s="151">
        <f aca="true" t="shared" si="2" ref="D20:I20">D15+D16-D17-D18-D19</f>
        <v>20924337072</v>
      </c>
      <c r="E20" s="151">
        <f t="shared" si="2"/>
        <v>804711051</v>
      </c>
      <c r="F20" s="151">
        <f t="shared" si="2"/>
        <v>250664615302</v>
      </c>
      <c r="G20" s="151">
        <f t="shared" si="2"/>
        <v>1131755048</v>
      </c>
      <c r="H20" s="151">
        <f t="shared" si="2"/>
        <v>102857143</v>
      </c>
      <c r="I20" s="151">
        <f t="shared" si="2"/>
        <v>273628275616</v>
      </c>
    </row>
    <row r="21" spans="1:9" ht="15.75">
      <c r="A21" s="482" t="s">
        <v>229</v>
      </c>
      <c r="B21" s="483"/>
      <c r="C21" s="483"/>
      <c r="D21" s="135"/>
      <c r="E21" s="138"/>
      <c r="F21" s="135"/>
      <c r="G21" s="138"/>
      <c r="H21" s="135"/>
      <c r="I21" s="136"/>
    </row>
    <row r="22" spans="1:9" ht="15.75">
      <c r="A22" s="137" t="s">
        <v>230</v>
      </c>
      <c r="B22" s="131"/>
      <c r="C22" s="131"/>
      <c r="D22" s="135">
        <f>D6-D15</f>
        <v>42315029807</v>
      </c>
      <c r="E22" s="135">
        <f>E6-E15</f>
        <v>184525239</v>
      </c>
      <c r="F22" s="135">
        <f>F6-F15</f>
        <v>369794844791</v>
      </c>
      <c r="G22" s="135">
        <f>G6-G15</f>
        <v>301648885</v>
      </c>
      <c r="H22" s="135">
        <f>H6-H15</f>
        <v>0</v>
      </c>
      <c r="I22" s="136">
        <f t="shared" si="0"/>
        <v>412596048722</v>
      </c>
    </row>
    <row r="23" spans="1:9" ht="15.75">
      <c r="A23" s="518" t="s">
        <v>435</v>
      </c>
      <c r="B23" s="519"/>
      <c r="C23" s="520"/>
      <c r="D23" s="145">
        <f>D13-D20</f>
        <v>41955245218</v>
      </c>
      <c r="E23" s="145">
        <f>E13-E20</f>
        <v>162357150</v>
      </c>
      <c r="F23" s="145">
        <f>F13-F20</f>
        <v>358231053996</v>
      </c>
      <c r="G23" s="145">
        <f>G13-G20</f>
        <v>270531439</v>
      </c>
      <c r="H23" s="145">
        <f>H13-H20</f>
        <v>0</v>
      </c>
      <c r="I23" s="152">
        <f t="shared" si="0"/>
        <v>400619187803</v>
      </c>
    </row>
    <row r="24" spans="1:9" ht="20.25" customHeight="1">
      <c r="A24" s="521"/>
      <c r="B24" s="522"/>
      <c r="C24" s="522"/>
      <c r="D24" s="522"/>
      <c r="E24" s="522"/>
      <c r="F24" s="522"/>
      <c r="G24" s="522"/>
      <c r="H24" s="522"/>
      <c r="I24" s="523"/>
    </row>
    <row r="25" spans="1:9" ht="8.25" customHeight="1">
      <c r="A25" s="91"/>
      <c r="B25" s="92"/>
      <c r="C25" s="92"/>
      <c r="D25" s="92"/>
      <c r="E25" s="92"/>
      <c r="F25" s="92"/>
      <c r="G25" s="92"/>
      <c r="H25" s="92"/>
      <c r="I25" s="147"/>
    </row>
    <row r="26" spans="1:9" ht="15.75">
      <c r="A26" s="148" t="s">
        <v>231</v>
      </c>
      <c r="B26" s="114"/>
      <c r="C26" s="114"/>
      <c r="D26" s="114"/>
      <c r="E26" s="114"/>
      <c r="F26" s="114"/>
      <c r="G26" s="114"/>
      <c r="H26" s="114"/>
      <c r="I26" s="149"/>
    </row>
    <row r="27" spans="1:9" ht="15">
      <c r="A27" s="487" t="s">
        <v>177</v>
      </c>
      <c r="B27" s="488"/>
      <c r="C27" s="488"/>
      <c r="D27" s="489"/>
      <c r="E27" s="469" t="s">
        <v>223</v>
      </c>
      <c r="F27" s="469" t="s">
        <v>224</v>
      </c>
      <c r="G27" s="469" t="s">
        <v>225</v>
      </c>
      <c r="H27" s="469" t="s">
        <v>226</v>
      </c>
      <c r="I27" s="469" t="s">
        <v>221</v>
      </c>
    </row>
    <row r="28" spans="1:9" ht="15">
      <c r="A28" s="490"/>
      <c r="B28" s="491"/>
      <c r="C28" s="491"/>
      <c r="D28" s="492"/>
      <c r="E28" s="505"/>
      <c r="F28" s="513"/>
      <c r="G28" s="513"/>
      <c r="H28" s="513"/>
      <c r="I28" s="505"/>
    </row>
    <row r="29" spans="1:9" ht="6.75" customHeight="1">
      <c r="A29" s="493"/>
      <c r="B29" s="494"/>
      <c r="C29" s="494"/>
      <c r="D29" s="495"/>
      <c r="E29" s="506"/>
      <c r="F29" s="514"/>
      <c r="G29" s="514"/>
      <c r="H29" s="514"/>
      <c r="I29" s="506"/>
    </row>
    <row r="30" spans="1:9" ht="15.75">
      <c r="A30" s="480" t="s">
        <v>180</v>
      </c>
      <c r="B30" s="481"/>
      <c r="C30" s="481"/>
      <c r="D30" s="150"/>
      <c r="E30" s="125"/>
      <c r="F30" s="125"/>
      <c r="G30" s="128"/>
      <c r="H30" s="128"/>
      <c r="I30" s="128"/>
    </row>
    <row r="31" spans="1:9" ht="15.75">
      <c r="A31" s="130" t="s">
        <v>181</v>
      </c>
      <c r="B31" s="131"/>
      <c r="C31" s="131"/>
      <c r="D31" s="133"/>
      <c r="E31" s="132"/>
      <c r="F31" s="133"/>
      <c r="G31" s="151"/>
      <c r="H31" s="135"/>
      <c r="I31" s="136"/>
    </row>
    <row r="32" spans="1:9" ht="15.75">
      <c r="A32" s="137" t="s">
        <v>182</v>
      </c>
      <c r="B32" s="131"/>
      <c r="C32" s="131"/>
      <c r="D32" s="133"/>
      <c r="E32" s="132"/>
      <c r="F32" s="133"/>
      <c r="G32" s="135"/>
      <c r="H32" s="135"/>
      <c r="I32" s="139"/>
    </row>
    <row r="33" spans="1:9" ht="15.75">
      <c r="A33" s="137" t="s">
        <v>183</v>
      </c>
      <c r="B33" s="131"/>
      <c r="C33" s="131"/>
      <c r="D33" s="133"/>
      <c r="E33" s="132"/>
      <c r="F33" s="133"/>
      <c r="G33" s="135"/>
      <c r="H33" s="135"/>
      <c r="I33" s="139"/>
    </row>
    <row r="34" spans="1:9" ht="15.75">
      <c r="A34" s="137" t="s">
        <v>184</v>
      </c>
      <c r="B34" s="131"/>
      <c r="C34" s="131"/>
      <c r="D34" s="133"/>
      <c r="E34" s="132"/>
      <c r="F34" s="133"/>
      <c r="G34" s="135"/>
      <c r="H34" s="135"/>
      <c r="I34" s="139"/>
    </row>
    <row r="35" spans="1:9" ht="15.75">
      <c r="A35" s="137" t="s">
        <v>185</v>
      </c>
      <c r="B35" s="131"/>
      <c r="C35" s="131"/>
      <c r="D35" s="133"/>
      <c r="E35" s="132"/>
      <c r="F35" s="133"/>
      <c r="G35" s="135"/>
      <c r="H35" s="135"/>
      <c r="I35" s="139"/>
    </row>
    <row r="36" spans="1:9" ht="15.75">
      <c r="A36" s="137" t="s">
        <v>186</v>
      </c>
      <c r="B36" s="131"/>
      <c r="C36" s="131"/>
      <c r="D36" s="133"/>
      <c r="E36" s="132"/>
      <c r="F36" s="133"/>
      <c r="G36" s="135"/>
      <c r="H36" s="135"/>
      <c r="I36" s="139"/>
    </row>
    <row r="37" spans="1:9" ht="15.75">
      <c r="A37" s="137" t="s">
        <v>187</v>
      </c>
      <c r="B37" s="131"/>
      <c r="C37" s="131"/>
      <c r="D37" s="133"/>
      <c r="E37" s="132"/>
      <c r="F37" s="133"/>
      <c r="G37" s="135"/>
      <c r="H37" s="135"/>
      <c r="I37" s="139"/>
    </row>
    <row r="38" spans="1:9" ht="15.75">
      <c r="A38" s="130" t="s">
        <v>188</v>
      </c>
      <c r="B38" s="131"/>
      <c r="C38" s="131"/>
      <c r="D38" s="133"/>
      <c r="E38" s="132"/>
      <c r="F38" s="133"/>
      <c r="G38" s="151"/>
      <c r="H38" s="135"/>
      <c r="I38" s="136"/>
    </row>
    <row r="39" spans="1:9" ht="15.75">
      <c r="A39" s="482" t="s">
        <v>189</v>
      </c>
      <c r="B39" s="483"/>
      <c r="C39" s="483"/>
      <c r="D39" s="133"/>
      <c r="E39" s="132"/>
      <c r="F39" s="133"/>
      <c r="G39" s="135"/>
      <c r="H39" s="135"/>
      <c r="I39" s="136"/>
    </row>
    <row r="40" spans="1:9" ht="15.75">
      <c r="A40" s="130" t="s">
        <v>265</v>
      </c>
      <c r="B40" s="131"/>
      <c r="C40" s="131"/>
      <c r="D40" s="133"/>
      <c r="E40" s="132"/>
      <c r="F40" s="133"/>
      <c r="G40" s="151"/>
      <c r="H40" s="135"/>
      <c r="I40" s="136"/>
    </row>
    <row r="41" spans="1:9" ht="15.75">
      <c r="A41" s="137" t="s">
        <v>190</v>
      </c>
      <c r="B41" s="131"/>
      <c r="C41" s="131"/>
      <c r="D41" s="133"/>
      <c r="E41" s="132"/>
      <c r="F41" s="133"/>
      <c r="G41" s="135"/>
      <c r="H41" s="135"/>
      <c r="I41" s="139"/>
    </row>
    <row r="42" spans="1:9" ht="15.75">
      <c r="A42" s="137" t="s">
        <v>185</v>
      </c>
      <c r="B42" s="131"/>
      <c r="C42" s="131"/>
      <c r="D42" s="133"/>
      <c r="E42" s="132"/>
      <c r="F42" s="133"/>
      <c r="G42" s="135"/>
      <c r="H42" s="135"/>
      <c r="I42" s="139"/>
    </row>
    <row r="43" spans="1:9" ht="15.75">
      <c r="A43" s="137" t="s">
        <v>186</v>
      </c>
      <c r="B43" s="131"/>
      <c r="C43" s="131"/>
      <c r="D43" s="133"/>
      <c r="E43" s="132"/>
      <c r="F43" s="133"/>
      <c r="G43" s="135"/>
      <c r="H43" s="135"/>
      <c r="I43" s="139"/>
    </row>
    <row r="44" spans="1:9" ht="15.75">
      <c r="A44" s="137" t="s">
        <v>187</v>
      </c>
      <c r="B44" s="131"/>
      <c r="C44" s="131"/>
      <c r="D44" s="133"/>
      <c r="E44" s="132"/>
      <c r="F44" s="133"/>
      <c r="G44" s="135"/>
      <c r="H44" s="135"/>
      <c r="I44" s="139"/>
    </row>
    <row r="45" spans="1:9" ht="15.75">
      <c r="A45" s="130" t="s">
        <v>188</v>
      </c>
      <c r="B45" s="131"/>
      <c r="C45" s="131"/>
      <c r="D45" s="133"/>
      <c r="E45" s="132"/>
      <c r="F45" s="133"/>
      <c r="G45" s="151"/>
      <c r="H45" s="135"/>
      <c r="I45" s="136"/>
    </row>
    <row r="46" spans="1:9" ht="15.75">
      <c r="A46" s="482" t="s">
        <v>232</v>
      </c>
      <c r="B46" s="483"/>
      <c r="C46" s="483"/>
      <c r="D46" s="133"/>
      <c r="E46" s="132"/>
      <c r="F46" s="133"/>
      <c r="G46" s="135"/>
      <c r="H46" s="135"/>
      <c r="I46" s="139"/>
    </row>
    <row r="47" spans="1:9" ht="15.75">
      <c r="A47" s="137" t="s">
        <v>230</v>
      </c>
      <c r="B47" s="131"/>
      <c r="C47" s="131"/>
      <c r="D47" s="133"/>
      <c r="E47" s="132"/>
      <c r="F47" s="133"/>
      <c r="G47" s="151"/>
      <c r="H47" s="135"/>
      <c r="I47" s="136"/>
    </row>
    <row r="48" spans="1:9" ht="15.75">
      <c r="A48" s="140" t="s">
        <v>233</v>
      </c>
      <c r="B48" s="141"/>
      <c r="C48" s="141"/>
      <c r="D48" s="143"/>
      <c r="E48" s="142"/>
      <c r="F48" s="143"/>
      <c r="G48" s="152"/>
      <c r="H48" s="145"/>
      <c r="I48" s="146"/>
    </row>
    <row r="49" spans="1:9" ht="15.75">
      <c r="A49" s="148" t="s">
        <v>234</v>
      </c>
      <c r="B49" s="114"/>
      <c r="C49" s="114"/>
      <c r="D49" s="114"/>
      <c r="E49" s="114"/>
      <c r="F49" s="114"/>
      <c r="G49" s="114"/>
      <c r="H49" s="114"/>
      <c r="I49" s="149"/>
    </row>
    <row r="50" spans="1:9" ht="15">
      <c r="A50" s="487" t="s">
        <v>177</v>
      </c>
      <c r="B50" s="488"/>
      <c r="C50" s="489"/>
      <c r="D50" s="469" t="s">
        <v>235</v>
      </c>
      <c r="E50" s="469" t="s">
        <v>236</v>
      </c>
      <c r="F50" s="469" t="s">
        <v>266</v>
      </c>
      <c r="G50" s="469" t="s">
        <v>237</v>
      </c>
      <c r="H50" s="469" t="s">
        <v>238</v>
      </c>
      <c r="I50" s="469" t="s">
        <v>221</v>
      </c>
    </row>
    <row r="51" spans="1:9" ht="15">
      <c r="A51" s="507"/>
      <c r="B51" s="508"/>
      <c r="C51" s="509"/>
      <c r="D51" s="505"/>
      <c r="E51" s="505"/>
      <c r="F51" s="513"/>
      <c r="G51" s="513"/>
      <c r="H51" s="513"/>
      <c r="I51" s="505"/>
    </row>
    <row r="52" spans="1:9" ht="7.5" customHeight="1">
      <c r="A52" s="510"/>
      <c r="B52" s="511"/>
      <c r="C52" s="512"/>
      <c r="D52" s="506"/>
      <c r="E52" s="506"/>
      <c r="F52" s="514"/>
      <c r="G52" s="514"/>
      <c r="H52" s="514"/>
      <c r="I52" s="506"/>
    </row>
    <row r="53" spans="1:9" ht="15.75">
      <c r="A53" s="480" t="s">
        <v>239</v>
      </c>
      <c r="B53" s="481"/>
      <c r="C53" s="481"/>
      <c r="D53" s="128"/>
      <c r="E53" s="127"/>
      <c r="F53" s="128"/>
      <c r="G53" s="127"/>
      <c r="H53" s="128"/>
      <c r="I53" s="129"/>
    </row>
    <row r="54" spans="1:9" s="2" customFormat="1" ht="15.75">
      <c r="A54" s="130" t="s">
        <v>181</v>
      </c>
      <c r="B54" s="196"/>
      <c r="C54" s="196"/>
      <c r="D54" s="151">
        <v>13183372914</v>
      </c>
      <c r="E54" s="134"/>
      <c r="F54" s="151"/>
      <c r="G54" s="134">
        <v>52000000</v>
      </c>
      <c r="H54" s="151">
        <v>0</v>
      </c>
      <c r="I54" s="136">
        <f>SUM(D54:H54)</f>
        <v>13235372914</v>
      </c>
    </row>
    <row r="55" spans="1:9" ht="15.75">
      <c r="A55" s="137" t="s">
        <v>182</v>
      </c>
      <c r="B55" s="131"/>
      <c r="C55" s="131"/>
      <c r="D55" s="135"/>
      <c r="E55" s="138"/>
      <c r="F55" s="135"/>
      <c r="G55" s="138"/>
      <c r="H55" s="135"/>
      <c r="I55" s="139">
        <f aca="true" t="shared" si="3" ref="I55:I69">SUM(D55:H55)</f>
        <v>0</v>
      </c>
    </row>
    <row r="56" spans="1:9" ht="15.75">
      <c r="A56" s="137" t="s">
        <v>240</v>
      </c>
      <c r="B56" s="131"/>
      <c r="C56" s="131"/>
      <c r="D56" s="135"/>
      <c r="E56" s="138"/>
      <c r="F56" s="135"/>
      <c r="G56" s="138"/>
      <c r="H56" s="135"/>
      <c r="I56" s="139">
        <f t="shared" si="3"/>
        <v>0</v>
      </c>
    </row>
    <row r="57" spans="1:9" ht="15.75">
      <c r="A57" s="137" t="s">
        <v>241</v>
      </c>
      <c r="B57" s="131"/>
      <c r="C57" s="131"/>
      <c r="D57" s="135"/>
      <c r="E57" s="138"/>
      <c r="F57" s="135"/>
      <c r="G57" s="138"/>
      <c r="H57" s="135"/>
      <c r="I57" s="139">
        <f t="shared" si="3"/>
        <v>0</v>
      </c>
    </row>
    <row r="58" spans="1:9" ht="15.75">
      <c r="A58" s="137" t="s">
        <v>184</v>
      </c>
      <c r="B58" s="131"/>
      <c r="C58" s="131"/>
      <c r="D58" s="135"/>
      <c r="E58" s="138"/>
      <c r="F58" s="135"/>
      <c r="G58" s="138"/>
      <c r="H58" s="135"/>
      <c r="I58" s="139">
        <f t="shared" si="3"/>
        <v>0</v>
      </c>
    </row>
    <row r="59" spans="1:9" ht="15.75">
      <c r="A59" s="137" t="s">
        <v>186</v>
      </c>
      <c r="B59" s="131"/>
      <c r="C59" s="131"/>
      <c r="D59" s="135"/>
      <c r="E59" s="138"/>
      <c r="F59" s="135"/>
      <c r="G59" s="138"/>
      <c r="H59" s="135"/>
      <c r="I59" s="139">
        <f t="shared" si="3"/>
        <v>0</v>
      </c>
    </row>
    <row r="60" spans="1:9" s="2" customFormat="1" ht="15.75">
      <c r="A60" s="130" t="s">
        <v>188</v>
      </c>
      <c r="B60" s="196"/>
      <c r="C60" s="196"/>
      <c r="D60" s="151">
        <f>D54+D55+D56+D57+D58-D59</f>
        <v>13183372914</v>
      </c>
      <c r="E60" s="151">
        <f>E54+E55+E56+E57+E58-E59</f>
        <v>0</v>
      </c>
      <c r="F60" s="151">
        <f>F54+F55+F56+F57+F58-F59</f>
        <v>0</v>
      </c>
      <c r="G60" s="151">
        <f>G54+G55+G56+G57+G58-G59</f>
        <v>52000000</v>
      </c>
      <c r="H60" s="151">
        <f>H54+H55+H56+H57+H58-H59</f>
        <v>0</v>
      </c>
      <c r="I60" s="136">
        <f t="shared" si="3"/>
        <v>13235372914</v>
      </c>
    </row>
    <row r="61" spans="1:9" ht="15.75">
      <c r="A61" s="482" t="s">
        <v>228</v>
      </c>
      <c r="B61" s="483"/>
      <c r="C61" s="483"/>
      <c r="D61" s="135"/>
      <c r="E61" s="138"/>
      <c r="F61" s="135"/>
      <c r="G61" s="138"/>
      <c r="H61" s="135"/>
      <c r="I61" s="139">
        <f t="shared" si="3"/>
        <v>0</v>
      </c>
    </row>
    <row r="62" spans="1:9" s="2" customFormat="1" ht="15.75">
      <c r="A62" s="130" t="s">
        <v>181</v>
      </c>
      <c r="B62" s="196"/>
      <c r="C62" s="196"/>
      <c r="D62" s="151">
        <v>0</v>
      </c>
      <c r="E62" s="134">
        <v>0</v>
      </c>
      <c r="F62" s="151">
        <v>0</v>
      </c>
      <c r="G62" s="134">
        <v>52000000</v>
      </c>
      <c r="H62" s="151">
        <v>0</v>
      </c>
      <c r="I62" s="136">
        <f t="shared" si="3"/>
        <v>52000000</v>
      </c>
    </row>
    <row r="63" spans="1:9" ht="15.75">
      <c r="A63" s="137" t="s">
        <v>190</v>
      </c>
      <c r="B63" s="131"/>
      <c r="C63" s="131"/>
      <c r="D63" s="135"/>
      <c r="E63" s="138"/>
      <c r="F63" s="135"/>
      <c r="G63" s="138"/>
      <c r="H63" s="135"/>
      <c r="I63" s="139">
        <f t="shared" si="3"/>
        <v>0</v>
      </c>
    </row>
    <row r="64" spans="1:9" ht="15.75">
      <c r="A64" s="137" t="s">
        <v>186</v>
      </c>
      <c r="B64" s="131"/>
      <c r="C64" s="131"/>
      <c r="D64" s="135"/>
      <c r="E64" s="138"/>
      <c r="F64" s="135"/>
      <c r="G64" s="138"/>
      <c r="H64" s="135"/>
      <c r="I64" s="139">
        <f t="shared" si="3"/>
        <v>0</v>
      </c>
    </row>
    <row r="65" spans="1:9" ht="15.75">
      <c r="A65" s="137" t="s">
        <v>187</v>
      </c>
      <c r="B65" s="131"/>
      <c r="C65" s="131"/>
      <c r="D65" s="135"/>
      <c r="E65" s="138"/>
      <c r="F65" s="135"/>
      <c r="G65" s="138"/>
      <c r="H65" s="135"/>
      <c r="I65" s="139">
        <f t="shared" si="3"/>
        <v>0</v>
      </c>
    </row>
    <row r="66" spans="1:9" s="2" customFormat="1" ht="15.75">
      <c r="A66" s="130" t="s">
        <v>188</v>
      </c>
      <c r="B66" s="196"/>
      <c r="C66" s="196"/>
      <c r="D66" s="151">
        <f>D62+D63+D64+D65</f>
        <v>0</v>
      </c>
      <c r="E66" s="151">
        <f>E62+E63+E64+E65</f>
        <v>0</v>
      </c>
      <c r="F66" s="151">
        <f>F62+F63+F64+F65</f>
        <v>0</v>
      </c>
      <c r="G66" s="151">
        <f>G62+G63+G64+G65</f>
        <v>52000000</v>
      </c>
      <c r="H66" s="151">
        <f>H62+H63+H64+H65</f>
        <v>0</v>
      </c>
      <c r="I66" s="136">
        <f t="shared" si="3"/>
        <v>52000000</v>
      </c>
    </row>
    <row r="67" spans="1:9" ht="15.75">
      <c r="A67" s="482" t="s">
        <v>242</v>
      </c>
      <c r="B67" s="483"/>
      <c r="C67" s="483"/>
      <c r="D67" s="135"/>
      <c r="E67" s="138"/>
      <c r="F67" s="135"/>
      <c r="G67" s="138"/>
      <c r="H67" s="135"/>
      <c r="I67" s="136"/>
    </row>
    <row r="68" spans="1:9" s="2" customFormat="1" ht="15.75">
      <c r="A68" s="130" t="s">
        <v>230</v>
      </c>
      <c r="B68" s="196"/>
      <c r="C68" s="196"/>
      <c r="D68" s="151">
        <f>D54-D62</f>
        <v>13183372914</v>
      </c>
      <c r="E68" s="151">
        <f>E54-E62</f>
        <v>0</v>
      </c>
      <c r="F68" s="151">
        <f>F54-F62</f>
        <v>0</v>
      </c>
      <c r="G68" s="151">
        <f>G54-G62</f>
        <v>0</v>
      </c>
      <c r="H68" s="151">
        <f>H54-H62</f>
        <v>0</v>
      </c>
      <c r="I68" s="136">
        <f t="shared" si="3"/>
        <v>13183372914</v>
      </c>
    </row>
    <row r="69" spans="1:9" s="2" customFormat="1" ht="15.75">
      <c r="A69" s="162" t="s">
        <v>233</v>
      </c>
      <c r="B69" s="200"/>
      <c r="C69" s="200"/>
      <c r="D69" s="152">
        <f>D60-D66</f>
        <v>13183372914</v>
      </c>
      <c r="E69" s="152">
        <f>E60-E66</f>
        <v>0</v>
      </c>
      <c r="F69" s="152">
        <f>F60-F66</f>
        <v>0</v>
      </c>
      <c r="G69" s="152">
        <f>G60-G66</f>
        <v>0</v>
      </c>
      <c r="H69" s="152">
        <f>H60-H66</f>
        <v>0</v>
      </c>
      <c r="I69" s="152">
        <f t="shared" si="3"/>
        <v>13183372914</v>
      </c>
    </row>
  </sheetData>
  <sheetProtection password="DAF5" sheet="1"/>
  <mergeCells count="34">
    <mergeCell ref="A1:I1"/>
    <mergeCell ref="A2:C4"/>
    <mergeCell ref="D2:D4"/>
    <mergeCell ref="E2:E4"/>
    <mergeCell ref="F2:F4"/>
    <mergeCell ref="G2:G4"/>
    <mergeCell ref="H2:H4"/>
    <mergeCell ref="I2:I4"/>
    <mergeCell ref="G27:G29"/>
    <mergeCell ref="H27:H29"/>
    <mergeCell ref="A5:C5"/>
    <mergeCell ref="A14:C14"/>
    <mergeCell ref="A21:C21"/>
    <mergeCell ref="A27:D29"/>
    <mergeCell ref="A13:C13"/>
    <mergeCell ref="A20:C20"/>
    <mergeCell ref="A23:C23"/>
    <mergeCell ref="A24:I24"/>
    <mergeCell ref="A61:C61"/>
    <mergeCell ref="A67:C67"/>
    <mergeCell ref="G50:G52"/>
    <mergeCell ref="H50:H52"/>
    <mergeCell ref="I27:I29"/>
    <mergeCell ref="A30:C30"/>
    <mergeCell ref="A39:C39"/>
    <mergeCell ref="A46:C46"/>
    <mergeCell ref="E27:E29"/>
    <mergeCell ref="F27:F29"/>
    <mergeCell ref="I50:I52"/>
    <mergeCell ref="A53:C53"/>
    <mergeCell ref="A50:C52"/>
    <mergeCell ref="D50:D52"/>
    <mergeCell ref="E50:E52"/>
    <mergeCell ref="F50:F52"/>
  </mergeCells>
  <printOptions horizontalCentered="1"/>
  <pageMargins left="0.393700787401575" right="0.393700787401575" top="0.734251969" bottom="0.75" header="0.511811023622047" footer="0.511811023622047"/>
  <pageSetup firstPageNumber="11" useFirstPageNumber="1" horizontalDpi="600" verticalDpi="600" orientation="landscape" r:id="rId1"/>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J62"/>
  <sheetViews>
    <sheetView workbookViewId="0" topLeftCell="F1">
      <selection activeCell="K61" sqref="K61"/>
    </sheetView>
  </sheetViews>
  <sheetFormatPr defaultColWidth="8.796875" defaultRowHeight="15"/>
  <cols>
    <col min="1" max="1" width="26.09765625" style="82" customWidth="1"/>
    <col min="2" max="2" width="14.3984375" style="82" bestFit="1" customWidth="1"/>
    <col min="3" max="3" width="5.8984375" style="82" customWidth="1"/>
    <col min="4" max="4" width="9.69921875" style="82" customWidth="1"/>
    <col min="5" max="5" width="11.3984375" style="82" customWidth="1"/>
    <col min="6" max="6" width="11.09765625" style="82" customWidth="1"/>
    <col min="7" max="7" width="9.8984375" style="82" customWidth="1"/>
    <col min="8" max="8" width="6.8984375" style="82" customWidth="1"/>
    <col min="9" max="9" width="12" style="82" customWidth="1"/>
    <col min="10" max="10" width="17" style="82" bestFit="1" customWidth="1"/>
    <col min="11" max="16384" width="9" style="82" customWidth="1"/>
  </cols>
  <sheetData>
    <row r="1" spans="1:10" s="84" customFormat="1" ht="15.75">
      <c r="A1" s="304" t="s">
        <v>278</v>
      </c>
      <c r="B1" s="305"/>
      <c r="C1" s="305"/>
      <c r="D1" s="305"/>
      <c r="E1" s="305"/>
      <c r="F1" s="305"/>
      <c r="G1" s="305"/>
      <c r="H1" s="305"/>
      <c r="I1" s="176"/>
      <c r="J1" s="263"/>
    </row>
    <row r="2" spans="1:10" s="84" customFormat="1" ht="15.75">
      <c r="A2" s="162" t="s">
        <v>436</v>
      </c>
      <c r="B2" s="306"/>
      <c r="C2" s="306"/>
      <c r="D2" s="306"/>
      <c r="E2" s="306"/>
      <c r="F2" s="306"/>
      <c r="G2" s="306"/>
      <c r="H2" s="306"/>
      <c r="I2" s="172"/>
      <c r="J2" s="264"/>
    </row>
    <row r="3" spans="1:10" s="265" customFormat="1" ht="57">
      <c r="A3" s="307"/>
      <c r="B3" s="408" t="s">
        <v>486</v>
      </c>
      <c r="C3" s="409"/>
      <c r="D3" s="410" t="s">
        <v>487</v>
      </c>
      <c r="E3" s="410" t="s">
        <v>488</v>
      </c>
      <c r="F3" s="308" t="s">
        <v>601</v>
      </c>
      <c r="G3" s="308" t="s">
        <v>437</v>
      </c>
      <c r="H3" s="308" t="s">
        <v>489</v>
      </c>
      <c r="I3" s="289" t="s">
        <v>438</v>
      </c>
      <c r="J3" s="289" t="s">
        <v>439</v>
      </c>
    </row>
    <row r="4" spans="1:10" s="265" customFormat="1" ht="15.75">
      <c r="A4" s="309" t="s">
        <v>83</v>
      </c>
      <c r="B4" s="310">
        <v>1</v>
      </c>
      <c r="C4" s="311"/>
      <c r="D4" s="309">
        <v>2</v>
      </c>
      <c r="E4" s="309">
        <v>3</v>
      </c>
      <c r="F4" s="309">
        <v>4</v>
      </c>
      <c r="G4" s="309">
        <v>5</v>
      </c>
      <c r="H4" s="309">
        <v>6</v>
      </c>
      <c r="I4" s="266">
        <v>7</v>
      </c>
      <c r="J4" s="266">
        <v>8</v>
      </c>
    </row>
    <row r="5" spans="1:10" ht="15.75">
      <c r="A5" s="312" t="s">
        <v>440</v>
      </c>
      <c r="B5" s="352">
        <v>150000000000</v>
      </c>
      <c r="C5" s="353"/>
      <c r="D5" s="355">
        <v>132428325</v>
      </c>
      <c r="E5" s="354"/>
      <c r="F5" s="355">
        <v>3410429248</v>
      </c>
      <c r="G5" s="355"/>
      <c r="H5" s="355"/>
      <c r="I5" s="355">
        <f>23312049723+10473849555</f>
        <v>33785899278</v>
      </c>
      <c r="J5" s="355">
        <v>106116746041</v>
      </c>
    </row>
    <row r="6" spans="1:10" ht="15.75">
      <c r="A6" s="317" t="s">
        <v>651</v>
      </c>
      <c r="B6" s="356"/>
      <c r="C6" s="357"/>
      <c r="D6" s="354"/>
      <c r="E6" s="354"/>
      <c r="F6" s="354"/>
      <c r="G6" s="354"/>
      <c r="H6" s="354"/>
      <c r="I6" s="354">
        <f>I7+I8</f>
        <v>1239691457</v>
      </c>
      <c r="J6" s="358">
        <v>-123054756</v>
      </c>
    </row>
    <row r="7" spans="1:10" ht="15.75">
      <c r="A7" s="317" t="s">
        <v>649</v>
      </c>
      <c r="B7" s="356"/>
      <c r="C7" s="357"/>
      <c r="D7" s="354"/>
      <c r="E7" s="354"/>
      <c r="F7" s="354"/>
      <c r="G7" s="354"/>
      <c r="H7" s="354"/>
      <c r="I7" s="354"/>
      <c r="J7" s="358">
        <v>46415588</v>
      </c>
    </row>
    <row r="8" spans="1:10" ht="16.5" customHeight="1">
      <c r="A8" s="317" t="s">
        <v>648</v>
      </c>
      <c r="B8" s="356"/>
      <c r="C8" s="357"/>
      <c r="D8" s="354"/>
      <c r="E8" s="354"/>
      <c r="F8" s="354"/>
      <c r="G8" s="354"/>
      <c r="H8" s="354"/>
      <c r="I8" s="354">
        <f>1058853622+180837835</f>
        <v>1239691457</v>
      </c>
      <c r="J8" s="358">
        <v>-1239691457</v>
      </c>
    </row>
    <row r="9" spans="1:10" ht="15.75">
      <c r="A9" s="314" t="s">
        <v>443</v>
      </c>
      <c r="B9" s="356"/>
      <c r="C9" s="357"/>
      <c r="D9" s="354"/>
      <c r="E9" s="354"/>
      <c r="F9" s="354"/>
      <c r="G9" s="354"/>
      <c r="H9" s="354"/>
      <c r="I9" s="354">
        <f>I10+I12</f>
        <v>0</v>
      </c>
      <c r="J9" s="355">
        <f>J10+J12+J11</f>
        <v>8817358612</v>
      </c>
    </row>
    <row r="10" spans="1:10" ht="15.75">
      <c r="A10" s="317" t="s">
        <v>448</v>
      </c>
      <c r="B10" s="356"/>
      <c r="C10" s="357"/>
      <c r="D10" s="354"/>
      <c r="E10" s="354"/>
      <c r="F10" s="354"/>
      <c r="G10" s="354"/>
      <c r="H10" s="354"/>
      <c r="I10" s="354"/>
      <c r="J10" s="354">
        <v>7500000000</v>
      </c>
    </row>
    <row r="11" spans="1:10" ht="15.75">
      <c r="A11" s="317" t="s">
        <v>650</v>
      </c>
      <c r="B11" s="356"/>
      <c r="C11" s="357"/>
      <c r="D11" s="354"/>
      <c r="E11" s="354"/>
      <c r="F11" s="354"/>
      <c r="G11" s="354"/>
      <c r="H11" s="354"/>
      <c r="I11" s="354"/>
      <c r="J11" s="354">
        <v>734158612</v>
      </c>
    </row>
    <row r="12" spans="1:10" ht="15.75">
      <c r="A12" s="317" t="s">
        <v>444</v>
      </c>
      <c r="B12" s="356"/>
      <c r="C12" s="357"/>
      <c r="D12" s="354"/>
      <c r="E12" s="354"/>
      <c r="F12" s="354"/>
      <c r="G12" s="354"/>
      <c r="H12" s="354"/>
      <c r="I12" s="354"/>
      <c r="J12" s="354">
        <v>583200000</v>
      </c>
    </row>
    <row r="13" spans="1:10" ht="15.75">
      <c r="A13" s="312" t="s">
        <v>445</v>
      </c>
      <c r="B13" s="359">
        <v>150000000000</v>
      </c>
      <c r="C13" s="360"/>
      <c r="D13" s="355">
        <f>D5+D6-D9</f>
        <v>132428325</v>
      </c>
      <c r="E13" s="354"/>
      <c r="F13" s="355">
        <v>3410429248</v>
      </c>
      <c r="G13" s="355"/>
      <c r="H13" s="355"/>
      <c r="I13" s="355">
        <f>I5+I6-I9</f>
        <v>35025590735</v>
      </c>
      <c r="J13" s="355">
        <f>J5+J6+J7+J8-J9</f>
        <v>95983056804</v>
      </c>
    </row>
    <row r="14" spans="1:10" ht="15.75">
      <c r="A14" s="312" t="s">
        <v>446</v>
      </c>
      <c r="B14" s="359">
        <v>150000000000</v>
      </c>
      <c r="C14" s="360"/>
      <c r="D14" s="355">
        <v>132428325</v>
      </c>
      <c r="E14" s="354"/>
      <c r="F14" s="355">
        <v>3410429248</v>
      </c>
      <c r="G14" s="355"/>
      <c r="H14" s="355"/>
      <c r="I14" s="355">
        <v>35025590735</v>
      </c>
      <c r="J14" s="355">
        <v>95983056804</v>
      </c>
    </row>
    <row r="15" spans="1:10" ht="15.75">
      <c r="A15" s="314" t="s">
        <v>441</v>
      </c>
      <c r="B15" s="356"/>
      <c r="C15" s="357"/>
      <c r="D15" s="354">
        <f>D16+D17</f>
        <v>2985853</v>
      </c>
      <c r="E15" s="354"/>
      <c r="F15" s="354"/>
      <c r="G15" s="354"/>
      <c r="H15" s="354"/>
      <c r="I15" s="354">
        <f>I16+I17</f>
        <v>16056131</v>
      </c>
      <c r="J15" s="358">
        <f>J16+J17</f>
        <v>-782972426</v>
      </c>
    </row>
    <row r="16" spans="1:10" ht="15.75">
      <c r="A16" s="317" t="s">
        <v>442</v>
      </c>
      <c r="B16" s="356"/>
      <c r="C16" s="357"/>
      <c r="D16" s="354"/>
      <c r="E16" s="354"/>
      <c r="F16" s="356"/>
      <c r="G16" s="354"/>
      <c r="H16" s="354"/>
      <c r="I16" s="354"/>
      <c r="J16" s="361">
        <v>-1280135736</v>
      </c>
    </row>
    <row r="17" spans="1:10" ht="15.75">
      <c r="A17" s="317" t="s">
        <v>652</v>
      </c>
      <c r="B17" s="356"/>
      <c r="C17" s="357"/>
      <c r="D17" s="354">
        <v>2985853</v>
      </c>
      <c r="E17" s="354"/>
      <c r="F17" s="354"/>
      <c r="G17" s="354"/>
      <c r="H17" s="354"/>
      <c r="I17" s="354">
        <v>16056131</v>
      </c>
      <c r="J17" s="354">
        <v>497163310</v>
      </c>
    </row>
    <row r="18" spans="1:10" ht="15.75">
      <c r="A18" s="314" t="s">
        <v>443</v>
      </c>
      <c r="B18" s="356"/>
      <c r="C18" s="357"/>
      <c r="D18" s="354"/>
      <c r="E18" s="354"/>
      <c r="F18" s="354"/>
      <c r="G18" s="354"/>
      <c r="H18" s="354"/>
      <c r="I18" s="354">
        <f>I19+I20+I21</f>
        <v>0</v>
      </c>
      <c r="J18" s="354"/>
    </row>
    <row r="19" spans="1:10" ht="15.75">
      <c r="A19" s="317" t="s">
        <v>447</v>
      </c>
      <c r="B19" s="356"/>
      <c r="C19" s="357"/>
      <c r="D19" s="354"/>
      <c r="E19" s="354"/>
      <c r="F19" s="354"/>
      <c r="G19" s="354"/>
      <c r="H19" s="354"/>
      <c r="I19" s="354"/>
      <c r="J19" s="354"/>
    </row>
    <row r="20" spans="1:10" ht="15.75">
      <c r="A20" s="317" t="s">
        <v>448</v>
      </c>
      <c r="B20" s="356"/>
      <c r="C20" s="357"/>
      <c r="D20" s="354"/>
      <c r="E20" s="354"/>
      <c r="F20" s="354"/>
      <c r="G20" s="354"/>
      <c r="H20" s="354"/>
      <c r="I20" s="354"/>
      <c r="J20" s="354"/>
    </row>
    <row r="21" spans="1:10" ht="15.75">
      <c r="A21" s="317" t="s">
        <v>449</v>
      </c>
      <c r="B21" s="356"/>
      <c r="C21" s="357"/>
      <c r="D21" s="354"/>
      <c r="E21" s="354"/>
      <c r="F21" s="354"/>
      <c r="G21" s="354"/>
      <c r="H21" s="354"/>
      <c r="I21" s="354"/>
      <c r="J21" s="362"/>
    </row>
    <row r="22" spans="1:10" ht="15.75">
      <c r="A22" s="318" t="s">
        <v>434</v>
      </c>
      <c r="B22" s="363">
        <v>150000000000</v>
      </c>
      <c r="C22" s="364"/>
      <c r="D22" s="355">
        <f>D14+D15-D18</f>
        <v>135414178</v>
      </c>
      <c r="E22" s="355"/>
      <c r="F22" s="355">
        <v>3410429248</v>
      </c>
      <c r="G22" s="355"/>
      <c r="H22" s="355"/>
      <c r="I22" s="355">
        <f>I14+I15-I18</f>
        <v>35041646866</v>
      </c>
      <c r="J22" s="365">
        <f>J14+J15-J18</f>
        <v>95200084378</v>
      </c>
    </row>
    <row r="23" spans="1:10" ht="23.25" customHeight="1">
      <c r="A23" s="153"/>
      <c r="B23" s="165"/>
      <c r="C23" s="165"/>
      <c r="D23" s="165"/>
      <c r="E23" s="165"/>
      <c r="F23" s="165"/>
      <c r="G23" s="165"/>
      <c r="H23" s="165"/>
      <c r="I23" s="114"/>
      <c r="J23" s="149"/>
    </row>
    <row r="24" spans="1:10" s="280" customFormat="1" ht="15.75">
      <c r="A24" s="164" t="s">
        <v>450</v>
      </c>
      <c r="B24" s="319"/>
      <c r="C24" s="525" t="s">
        <v>451</v>
      </c>
      <c r="D24" s="526"/>
      <c r="E24" s="322"/>
      <c r="F24" s="322"/>
      <c r="G24" s="322" t="s">
        <v>452</v>
      </c>
      <c r="H24" s="322"/>
      <c r="I24" s="267"/>
      <c r="J24" s="267"/>
    </row>
    <row r="25" spans="1:10" s="281" customFormat="1" ht="43.5" customHeight="1">
      <c r="A25" s="137"/>
      <c r="B25" s="131"/>
      <c r="C25" s="323" t="s">
        <v>453</v>
      </c>
      <c r="D25" s="324"/>
      <c r="E25" s="325" t="s">
        <v>454</v>
      </c>
      <c r="F25" s="325" t="s">
        <v>455</v>
      </c>
      <c r="G25" s="323" t="s">
        <v>453</v>
      </c>
      <c r="H25" s="324"/>
      <c r="I25" s="268" t="s">
        <v>456</v>
      </c>
      <c r="J25" s="268" t="s">
        <v>455</v>
      </c>
    </row>
    <row r="26" spans="1:10" s="281" customFormat="1" ht="15.75">
      <c r="A26" s="137" t="s">
        <v>457</v>
      </c>
      <c r="B26" s="131"/>
      <c r="C26" s="531">
        <v>76532000000</v>
      </c>
      <c r="D26" s="532"/>
      <c r="E26" s="313"/>
      <c r="F26" s="313"/>
      <c r="G26" s="531">
        <v>76532000000</v>
      </c>
      <c r="H26" s="532"/>
      <c r="I26" s="269"/>
      <c r="J26" s="269"/>
    </row>
    <row r="27" spans="1:10" s="281" customFormat="1" ht="15.75">
      <c r="A27" s="137" t="s">
        <v>458</v>
      </c>
      <c r="B27" s="131"/>
      <c r="C27" s="527">
        <v>73468000000</v>
      </c>
      <c r="D27" s="528"/>
      <c r="E27" s="313"/>
      <c r="F27" s="313"/>
      <c r="G27" s="527">
        <v>73468000000</v>
      </c>
      <c r="H27" s="528"/>
      <c r="I27" s="269"/>
      <c r="J27" s="269"/>
    </row>
    <row r="28" spans="1:10" s="281" customFormat="1" ht="15.75">
      <c r="A28" s="137" t="s">
        <v>459</v>
      </c>
      <c r="B28" s="131"/>
      <c r="C28" s="328"/>
      <c r="D28" s="329"/>
      <c r="E28" s="313"/>
      <c r="F28" s="313"/>
      <c r="G28" s="328"/>
      <c r="H28" s="329"/>
      <c r="I28" s="269"/>
      <c r="J28" s="269"/>
    </row>
    <row r="29" spans="1:10" s="281" customFormat="1" ht="15.75">
      <c r="A29" s="137" t="s">
        <v>460</v>
      </c>
      <c r="B29" s="131"/>
      <c r="C29" s="328"/>
      <c r="D29" s="329"/>
      <c r="E29" s="313"/>
      <c r="F29" s="313"/>
      <c r="G29" s="328"/>
      <c r="H29" s="329"/>
      <c r="I29" s="269"/>
      <c r="J29" s="269"/>
    </row>
    <row r="30" spans="1:10" s="281" customFormat="1" ht="15.75">
      <c r="A30" s="330" t="s">
        <v>146</v>
      </c>
      <c r="B30" s="163"/>
      <c r="C30" s="529">
        <v>150000000000</v>
      </c>
      <c r="D30" s="530"/>
      <c r="E30" s="331"/>
      <c r="F30" s="331"/>
      <c r="G30" s="529">
        <v>150000000000</v>
      </c>
      <c r="H30" s="530"/>
      <c r="I30" s="270"/>
      <c r="J30" s="270"/>
    </row>
    <row r="31" spans="1:10" s="281" customFormat="1" ht="18.75" customHeight="1">
      <c r="A31" s="332" t="s">
        <v>461</v>
      </c>
      <c r="B31" s="165"/>
      <c r="C31" s="165"/>
      <c r="D31" s="165"/>
      <c r="E31" s="165"/>
      <c r="F31" s="165"/>
      <c r="G31" s="165"/>
      <c r="H31" s="165"/>
      <c r="I31" s="114"/>
      <c r="J31" s="149"/>
    </row>
    <row r="32" spans="1:10" s="281" customFormat="1" ht="15.75">
      <c r="A32" s="333"/>
      <c r="B32" s="131"/>
      <c r="C32" s="131"/>
      <c r="D32" s="131"/>
      <c r="E32" s="131"/>
      <c r="F32" s="131"/>
      <c r="G32" s="131"/>
      <c r="H32" s="131"/>
      <c r="I32" s="92"/>
      <c r="J32" s="92"/>
    </row>
    <row r="33" spans="1:10" s="280" customFormat="1" ht="15.75" customHeight="1">
      <c r="A33" s="164" t="s">
        <v>462</v>
      </c>
      <c r="B33" s="334"/>
      <c r="C33" s="334"/>
      <c r="D33" s="334"/>
      <c r="E33" s="525" t="s">
        <v>179</v>
      </c>
      <c r="F33" s="534"/>
      <c r="G33" s="526"/>
      <c r="H33" s="525" t="s">
        <v>178</v>
      </c>
      <c r="I33" s="534"/>
      <c r="J33" s="526"/>
    </row>
    <row r="34" spans="1:10" s="281" customFormat="1" ht="15.75">
      <c r="A34" s="137" t="s">
        <v>463</v>
      </c>
      <c r="B34" s="131"/>
      <c r="C34" s="131"/>
      <c r="D34" s="131"/>
      <c r="E34" s="326"/>
      <c r="F34" s="336"/>
      <c r="G34" s="327"/>
      <c r="H34" s="326"/>
      <c r="I34" s="271"/>
      <c r="J34" s="257"/>
    </row>
    <row r="35" spans="1:10" s="281" customFormat="1" ht="15.75">
      <c r="A35" s="137" t="s">
        <v>464</v>
      </c>
      <c r="B35" s="131"/>
      <c r="C35" s="131"/>
      <c r="D35" s="131"/>
      <c r="E35" s="527">
        <v>150000000000</v>
      </c>
      <c r="F35" s="533"/>
      <c r="G35" s="329"/>
      <c r="H35" s="527">
        <v>150000000000</v>
      </c>
      <c r="I35" s="533"/>
      <c r="J35" s="107"/>
    </row>
    <row r="36" spans="1:10" s="281" customFormat="1" ht="15.75">
      <c r="A36" s="137" t="s">
        <v>465</v>
      </c>
      <c r="B36" s="131"/>
      <c r="C36" s="131"/>
      <c r="D36" s="131"/>
      <c r="E36" s="328"/>
      <c r="F36" s="337"/>
      <c r="G36" s="329"/>
      <c r="H36" s="337"/>
      <c r="I36" s="272"/>
      <c r="J36" s="107"/>
    </row>
    <row r="37" spans="1:10" s="281" customFormat="1" ht="15.75">
      <c r="A37" s="137" t="s">
        <v>466</v>
      </c>
      <c r="B37" s="131"/>
      <c r="C37" s="131"/>
      <c r="D37" s="131"/>
      <c r="E37" s="328"/>
      <c r="F37" s="337"/>
      <c r="G37" s="329"/>
      <c r="H37" s="337"/>
      <c r="I37" s="272"/>
      <c r="J37" s="107"/>
    </row>
    <row r="38" spans="1:10" s="281" customFormat="1" ht="15.75">
      <c r="A38" s="137" t="s">
        <v>467</v>
      </c>
      <c r="B38" s="131"/>
      <c r="C38" s="131"/>
      <c r="D38" s="131"/>
      <c r="E38" s="527">
        <v>150000000000</v>
      </c>
      <c r="F38" s="533"/>
      <c r="G38" s="329"/>
      <c r="H38" s="527">
        <v>150000000000</v>
      </c>
      <c r="I38" s="533"/>
      <c r="J38" s="107"/>
    </row>
    <row r="39" spans="1:10" s="281" customFormat="1" ht="15.75">
      <c r="A39" s="140" t="s">
        <v>468</v>
      </c>
      <c r="B39" s="163"/>
      <c r="C39" s="163"/>
      <c r="D39" s="163"/>
      <c r="E39" s="338"/>
      <c r="F39" s="339"/>
      <c r="G39" s="340"/>
      <c r="H39" s="338"/>
      <c r="I39" s="273"/>
      <c r="J39" s="259"/>
    </row>
    <row r="40" spans="1:10" s="280" customFormat="1" ht="15.75">
      <c r="A40" s="304" t="s">
        <v>469</v>
      </c>
      <c r="B40" s="305"/>
      <c r="C40" s="305"/>
      <c r="D40" s="305"/>
      <c r="E40" s="305"/>
      <c r="F40" s="305"/>
      <c r="G40" s="305"/>
      <c r="H40" s="305"/>
      <c r="I40" s="176"/>
      <c r="J40" s="263"/>
    </row>
    <row r="41" spans="1:10" s="281" customFormat="1" ht="15.75">
      <c r="A41" s="137" t="s">
        <v>470</v>
      </c>
      <c r="B41" s="131"/>
      <c r="C41" s="131"/>
      <c r="D41" s="131"/>
      <c r="E41" s="131"/>
      <c r="F41" s="131"/>
      <c r="G41" s="131"/>
      <c r="H41" s="131"/>
      <c r="I41" s="92"/>
      <c r="J41" s="147"/>
    </row>
    <row r="42" spans="1:10" s="281" customFormat="1" ht="15.75">
      <c r="A42" s="137" t="s">
        <v>471</v>
      </c>
      <c r="B42" s="131"/>
      <c r="C42" s="131"/>
      <c r="D42" s="131"/>
      <c r="E42" s="131"/>
      <c r="F42" s="131"/>
      <c r="G42" s="131"/>
      <c r="H42" s="131"/>
      <c r="I42" s="92"/>
      <c r="J42" s="147"/>
    </row>
    <row r="43" spans="1:10" s="281" customFormat="1" ht="15.75">
      <c r="A43" s="137" t="s">
        <v>472</v>
      </c>
      <c r="B43" s="131"/>
      <c r="C43" s="131"/>
      <c r="D43" s="131"/>
      <c r="E43" s="131"/>
      <c r="F43" s="131"/>
      <c r="G43" s="131"/>
      <c r="H43" s="131"/>
      <c r="I43" s="92"/>
      <c r="J43" s="147"/>
    </row>
    <row r="44" spans="1:10" s="281" customFormat="1" ht="15.75">
      <c r="A44" s="140" t="s">
        <v>473</v>
      </c>
      <c r="B44" s="163"/>
      <c r="C44" s="163"/>
      <c r="D44" s="163"/>
      <c r="E44" s="163"/>
      <c r="F44" s="163"/>
      <c r="G44" s="163"/>
      <c r="H44" s="163"/>
      <c r="I44" s="96"/>
      <c r="J44" s="161"/>
    </row>
    <row r="45" spans="1:10" s="280" customFormat="1" ht="15.75">
      <c r="A45" s="164" t="s">
        <v>474</v>
      </c>
      <c r="B45" s="334"/>
      <c r="C45" s="334"/>
      <c r="D45" s="319"/>
      <c r="E45" s="320" t="s">
        <v>179</v>
      </c>
      <c r="F45" s="335"/>
      <c r="G45" s="321"/>
      <c r="H45" s="320" t="s">
        <v>178</v>
      </c>
      <c r="I45" s="80"/>
      <c r="J45" s="258"/>
    </row>
    <row r="46" spans="1:10" s="281" customFormat="1" ht="15.75">
      <c r="A46" s="341" t="s">
        <v>475</v>
      </c>
      <c r="B46" s="342"/>
      <c r="C46" s="342"/>
      <c r="D46" s="342"/>
      <c r="E46" s="343"/>
      <c r="F46" s="344">
        <v>15000000</v>
      </c>
      <c r="G46" s="345"/>
      <c r="H46" s="344"/>
      <c r="I46" s="274">
        <v>15000000</v>
      </c>
      <c r="J46" s="275"/>
    </row>
    <row r="47" spans="1:10" s="281" customFormat="1" ht="15.75">
      <c r="A47" s="137" t="s">
        <v>476</v>
      </c>
      <c r="B47" s="131"/>
      <c r="C47" s="131"/>
      <c r="D47" s="131"/>
      <c r="E47" s="315"/>
      <c r="F47" s="346"/>
      <c r="G47" s="316"/>
      <c r="H47" s="346"/>
      <c r="I47" s="276"/>
      <c r="J47" s="277"/>
    </row>
    <row r="48" spans="1:10" s="281" customFormat="1" ht="15.75">
      <c r="A48" s="137" t="s">
        <v>477</v>
      </c>
      <c r="B48" s="131"/>
      <c r="C48" s="131"/>
      <c r="D48" s="131"/>
      <c r="E48" s="315"/>
      <c r="F48" s="346">
        <v>15000000</v>
      </c>
      <c r="G48" s="316"/>
      <c r="H48" s="346"/>
      <c r="I48" s="276">
        <v>15000000</v>
      </c>
      <c r="J48" s="277"/>
    </row>
    <row r="49" spans="1:10" s="281" customFormat="1" ht="15.75">
      <c r="A49" s="137" t="s">
        <v>478</v>
      </c>
      <c r="B49" s="131"/>
      <c r="C49" s="131"/>
      <c r="D49" s="131"/>
      <c r="E49" s="315"/>
      <c r="F49" s="346"/>
      <c r="G49" s="316"/>
      <c r="H49" s="346"/>
      <c r="I49" s="276"/>
      <c r="J49" s="277"/>
    </row>
    <row r="50" spans="1:10" s="281" customFormat="1" ht="15.75">
      <c r="A50" s="137" t="s">
        <v>479</v>
      </c>
      <c r="B50" s="131"/>
      <c r="C50" s="131"/>
      <c r="D50" s="131"/>
      <c r="E50" s="315"/>
      <c r="F50" s="346"/>
      <c r="G50" s="316"/>
      <c r="H50" s="346"/>
      <c r="I50" s="276"/>
      <c r="J50" s="277"/>
    </row>
    <row r="51" spans="1:10" s="281" customFormat="1" ht="15.75">
      <c r="A51" s="137" t="s">
        <v>477</v>
      </c>
      <c r="B51" s="131"/>
      <c r="C51" s="131"/>
      <c r="D51" s="131"/>
      <c r="E51" s="315"/>
      <c r="F51" s="346"/>
      <c r="G51" s="316"/>
      <c r="H51" s="346"/>
      <c r="I51" s="276"/>
      <c r="J51" s="277"/>
    </row>
    <row r="52" spans="1:10" s="281" customFormat="1" ht="15.75">
      <c r="A52" s="137" t="s">
        <v>478</v>
      </c>
      <c r="B52" s="131"/>
      <c r="C52" s="131"/>
      <c r="D52" s="131"/>
      <c r="E52" s="315"/>
      <c r="F52" s="346"/>
      <c r="G52" s="316"/>
      <c r="H52" s="346"/>
      <c r="I52" s="276"/>
      <c r="J52" s="277"/>
    </row>
    <row r="53" spans="1:10" s="281" customFormat="1" ht="15.75">
      <c r="A53" s="137" t="s">
        <v>480</v>
      </c>
      <c r="B53" s="131"/>
      <c r="C53" s="131"/>
      <c r="D53" s="131"/>
      <c r="E53" s="315"/>
      <c r="F53" s="346"/>
      <c r="G53" s="316"/>
      <c r="H53" s="346"/>
      <c r="I53" s="276"/>
      <c r="J53" s="277"/>
    </row>
    <row r="54" spans="1:10" s="281" customFormat="1" ht="15.75">
      <c r="A54" s="137" t="s">
        <v>477</v>
      </c>
      <c r="B54" s="131"/>
      <c r="C54" s="131"/>
      <c r="D54" s="131"/>
      <c r="E54" s="315"/>
      <c r="F54" s="346">
        <v>15000000</v>
      </c>
      <c r="G54" s="316"/>
      <c r="H54" s="346"/>
      <c r="I54" s="276">
        <v>15000000</v>
      </c>
      <c r="J54" s="277"/>
    </row>
    <row r="55" spans="1:10" s="281" customFormat="1" ht="15.75">
      <c r="A55" s="140" t="s">
        <v>478</v>
      </c>
      <c r="B55" s="163"/>
      <c r="C55" s="163"/>
      <c r="D55" s="163"/>
      <c r="E55" s="347"/>
      <c r="F55" s="348"/>
      <c r="G55" s="349"/>
      <c r="H55" s="348"/>
      <c r="I55" s="278"/>
      <c r="J55" s="279"/>
    </row>
    <row r="56" spans="1:8" ht="15.75">
      <c r="A56" s="350" t="s">
        <v>481</v>
      </c>
      <c r="B56" s="351"/>
      <c r="C56" s="351"/>
      <c r="D56" s="351"/>
      <c r="E56" s="351"/>
      <c r="F56" s="351"/>
      <c r="G56" s="351"/>
      <c r="H56" s="351"/>
    </row>
    <row r="57" spans="1:8" ht="15.75">
      <c r="A57" s="351" t="s">
        <v>482</v>
      </c>
      <c r="B57" s="351"/>
      <c r="C57" s="351"/>
      <c r="D57" s="351"/>
      <c r="E57" s="351"/>
      <c r="F57" s="351"/>
      <c r="G57" s="351"/>
      <c r="H57" s="351"/>
    </row>
    <row r="58" spans="1:8" ht="15.75">
      <c r="A58" s="351" t="s">
        <v>483</v>
      </c>
      <c r="B58" s="351"/>
      <c r="C58" s="351"/>
      <c r="D58" s="351"/>
      <c r="E58" s="351"/>
      <c r="F58" s="351"/>
      <c r="G58" s="351"/>
      <c r="H58" s="351"/>
    </row>
    <row r="59" spans="1:8" ht="15.75">
      <c r="A59" s="351" t="s">
        <v>82</v>
      </c>
      <c r="B59" s="351"/>
      <c r="C59" s="351"/>
      <c r="D59" s="351"/>
      <c r="E59" s="351"/>
      <c r="F59" s="351"/>
      <c r="G59" s="351"/>
      <c r="H59" s="351"/>
    </row>
    <row r="60" spans="1:8" ht="15.75">
      <c r="A60" s="351" t="s">
        <v>484</v>
      </c>
      <c r="B60" s="351"/>
      <c r="C60" s="351"/>
      <c r="D60" s="351"/>
      <c r="E60" s="351"/>
      <c r="F60" s="351"/>
      <c r="G60" s="351"/>
      <c r="H60" s="351"/>
    </row>
    <row r="61" spans="1:8" ht="15.75">
      <c r="A61" s="351" t="s">
        <v>485</v>
      </c>
      <c r="B61" s="351"/>
      <c r="C61" s="351"/>
      <c r="D61" s="351"/>
      <c r="E61" s="351"/>
      <c r="F61" s="351"/>
      <c r="G61" s="351"/>
      <c r="H61" s="351"/>
    </row>
    <row r="62" ht="15.75">
      <c r="A62" s="82" t="s">
        <v>84</v>
      </c>
    </row>
  </sheetData>
  <sheetProtection password="DAF5" sheet="1"/>
  <mergeCells count="13">
    <mergeCell ref="E38:F38"/>
    <mergeCell ref="E33:G33"/>
    <mergeCell ref="H33:J33"/>
    <mergeCell ref="C24:D24"/>
    <mergeCell ref="C27:D27"/>
    <mergeCell ref="C30:D30"/>
    <mergeCell ref="C26:D26"/>
    <mergeCell ref="H35:I35"/>
    <mergeCell ref="H38:I38"/>
    <mergeCell ref="G26:H26"/>
    <mergeCell ref="G27:H27"/>
    <mergeCell ref="G30:H30"/>
    <mergeCell ref="E35:F35"/>
  </mergeCells>
  <printOptions horizontalCentered="1"/>
  <pageMargins left="0.295275590551181" right="0.295275590551181" top="0.984251968503937"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150"/>
  <sheetViews>
    <sheetView workbookViewId="0" topLeftCell="A1">
      <selection activeCell="G149" sqref="G149"/>
    </sheetView>
  </sheetViews>
  <sheetFormatPr defaultColWidth="8.796875" defaultRowHeight="15"/>
  <cols>
    <col min="5" max="5" width="11.8984375" style="0" customWidth="1"/>
    <col min="6" max="6" width="8" style="0" customWidth="1"/>
    <col min="7" max="7" width="9.69921875" style="0" customWidth="1"/>
    <col min="8" max="8" width="10.8984375" style="0" customWidth="1"/>
  </cols>
  <sheetData>
    <row r="1" spans="1:9" ht="15.75">
      <c r="A1" s="201" t="s">
        <v>176</v>
      </c>
      <c r="B1" s="202"/>
      <c r="C1" s="202"/>
      <c r="D1" s="202"/>
      <c r="E1" s="202"/>
      <c r="F1" s="202"/>
      <c r="G1" s="202"/>
      <c r="H1" s="202"/>
      <c r="I1" s="203"/>
    </row>
    <row r="2" spans="1:9" ht="15.75">
      <c r="A2" s="164"/>
      <c r="B2" s="165"/>
      <c r="C2" s="165"/>
      <c r="D2" s="155"/>
      <c r="E2" s="155"/>
      <c r="F2" s="155"/>
      <c r="G2" s="156"/>
      <c r="H2" s="157"/>
      <c r="I2" s="158"/>
    </row>
    <row r="3" spans="1:9" ht="15.75">
      <c r="A3" s="88" t="s">
        <v>270</v>
      </c>
      <c r="B3" s="90"/>
      <c r="C3" s="90"/>
      <c r="D3" s="90"/>
      <c r="E3" s="90"/>
      <c r="F3" s="542" t="s">
        <v>179</v>
      </c>
      <c r="G3" s="543"/>
      <c r="H3" s="542" t="s">
        <v>290</v>
      </c>
      <c r="I3" s="543"/>
    </row>
    <row r="4" spans="1:9" ht="15.75">
      <c r="A4" s="88" t="s">
        <v>666</v>
      </c>
      <c r="B4" s="90"/>
      <c r="C4" s="90"/>
      <c r="D4" s="90"/>
      <c r="E4" s="174"/>
      <c r="F4" s="459">
        <f>SUM(F5:G11)</f>
        <v>13066711309</v>
      </c>
      <c r="G4" s="537"/>
      <c r="H4" s="459">
        <f>SUM(H5:I11)</f>
        <v>13066711309</v>
      </c>
      <c r="I4" s="537"/>
    </row>
    <row r="5" spans="1:9" ht="15.75">
      <c r="A5" s="91" t="s">
        <v>657</v>
      </c>
      <c r="B5" s="92"/>
      <c r="C5" s="92"/>
      <c r="D5" s="92"/>
      <c r="E5" s="147"/>
      <c r="F5" s="446">
        <v>1534595200</v>
      </c>
      <c r="G5" s="447"/>
      <c r="H5" s="446">
        <v>1534595200</v>
      </c>
      <c r="I5" s="447"/>
    </row>
    <row r="6" spans="1:9" ht="15.75">
      <c r="A6" s="91" t="s">
        <v>658</v>
      </c>
      <c r="B6" s="92"/>
      <c r="C6" s="92"/>
      <c r="D6" s="92"/>
      <c r="E6" s="147"/>
      <c r="F6" s="446">
        <v>397974000</v>
      </c>
      <c r="G6" s="447"/>
      <c r="H6" s="446">
        <v>397974000</v>
      </c>
      <c r="I6" s="447"/>
    </row>
    <row r="7" spans="1:9" ht="15.75">
      <c r="A7" s="91" t="s">
        <v>659</v>
      </c>
      <c r="B7" s="92"/>
      <c r="C7" s="92"/>
      <c r="D7" s="92"/>
      <c r="E7" s="147"/>
      <c r="F7" s="538">
        <v>5400000000</v>
      </c>
      <c r="G7" s="539"/>
      <c r="H7" s="538">
        <v>5400000000</v>
      </c>
      <c r="I7" s="539"/>
    </row>
    <row r="8" spans="1:9" ht="15.75">
      <c r="A8" s="91" t="s">
        <v>660</v>
      </c>
      <c r="B8" s="92"/>
      <c r="C8" s="92"/>
      <c r="D8" s="92"/>
      <c r="E8" s="147"/>
      <c r="F8" s="446">
        <v>2626500000</v>
      </c>
      <c r="G8" s="447"/>
      <c r="H8" s="446">
        <v>2626500000</v>
      </c>
      <c r="I8" s="447"/>
    </row>
    <row r="9" spans="1:9" ht="15.75">
      <c r="A9" s="91" t="s">
        <v>661</v>
      </c>
      <c r="B9" s="92"/>
      <c r="C9" s="92"/>
      <c r="D9" s="92"/>
      <c r="E9" s="147"/>
      <c r="F9" s="446">
        <v>1187642109</v>
      </c>
      <c r="G9" s="447"/>
      <c r="H9" s="446">
        <v>1187642109</v>
      </c>
      <c r="I9" s="447"/>
    </row>
    <row r="10" spans="1:9" ht="15.75">
      <c r="A10" s="91" t="s">
        <v>662</v>
      </c>
      <c r="B10" s="92"/>
      <c r="C10" s="92"/>
      <c r="D10" s="92"/>
      <c r="E10" s="147"/>
      <c r="F10" s="446">
        <v>1440000000</v>
      </c>
      <c r="G10" s="447"/>
      <c r="H10" s="446">
        <v>1440000000</v>
      </c>
      <c r="I10" s="447"/>
    </row>
    <row r="11" spans="1:9" ht="15.75">
      <c r="A11" s="91" t="s">
        <v>663</v>
      </c>
      <c r="B11" s="92"/>
      <c r="C11" s="92"/>
      <c r="D11" s="92"/>
      <c r="E11" s="147"/>
      <c r="F11" s="446">
        <v>480000000</v>
      </c>
      <c r="G11" s="447"/>
      <c r="H11" s="446">
        <v>480000000</v>
      </c>
      <c r="I11" s="447"/>
    </row>
    <row r="12" spans="1:9" ht="15.75">
      <c r="A12" s="118" t="s">
        <v>665</v>
      </c>
      <c r="B12" s="170"/>
      <c r="C12" s="170"/>
      <c r="D12" s="92"/>
      <c r="E12" s="147"/>
      <c r="F12" s="548">
        <v>37745172654</v>
      </c>
      <c r="G12" s="549"/>
      <c r="H12" s="548">
        <v>37745172654</v>
      </c>
      <c r="I12" s="549"/>
    </row>
    <row r="13" spans="1:9" ht="15.75">
      <c r="A13" s="95"/>
      <c r="B13" s="172" t="s">
        <v>146</v>
      </c>
      <c r="C13" s="96"/>
      <c r="D13" s="96"/>
      <c r="E13" s="161"/>
      <c r="F13" s="551">
        <f>SUM(F5:G12)</f>
        <v>50811883963</v>
      </c>
      <c r="G13" s="552"/>
      <c r="H13" s="551">
        <f>SUM(H5:I12)</f>
        <v>50811883963</v>
      </c>
      <c r="I13" s="552"/>
    </row>
    <row r="14" spans="1:9" ht="56.25" customHeight="1">
      <c r="A14" s="553" t="s">
        <v>664</v>
      </c>
      <c r="B14" s="553"/>
      <c r="C14" s="553"/>
      <c r="D14" s="553"/>
      <c r="E14" s="553"/>
      <c r="F14" s="553"/>
      <c r="G14" s="553"/>
      <c r="H14" s="553"/>
      <c r="I14" s="553"/>
    </row>
    <row r="15" spans="1:9" ht="15.75" customHeight="1">
      <c r="A15" s="118"/>
      <c r="B15" s="92"/>
      <c r="C15" s="92"/>
      <c r="D15" s="92"/>
      <c r="E15" s="92"/>
      <c r="F15" s="92"/>
      <c r="G15" s="92"/>
      <c r="H15" s="92"/>
      <c r="I15" s="92"/>
    </row>
    <row r="16" spans="1:9" ht="15.75">
      <c r="A16" s="484" t="s">
        <v>573</v>
      </c>
      <c r="B16" s="485"/>
      <c r="C16" s="485"/>
      <c r="D16" s="485"/>
      <c r="E16" s="486"/>
      <c r="F16" s="456" t="s">
        <v>179</v>
      </c>
      <c r="G16" s="458"/>
      <c r="H16" s="454" t="s">
        <v>290</v>
      </c>
      <c r="I16" s="455"/>
    </row>
    <row r="17" spans="1:9" ht="15.75">
      <c r="A17" s="521" t="s">
        <v>574</v>
      </c>
      <c r="B17" s="522"/>
      <c r="C17" s="522"/>
      <c r="D17" s="522"/>
      <c r="E17" s="522"/>
      <c r="F17" s="548">
        <v>1761787877</v>
      </c>
      <c r="G17" s="549"/>
      <c r="H17" s="550">
        <v>4630516978</v>
      </c>
      <c r="I17" s="549"/>
    </row>
    <row r="18" spans="1:9" ht="15.75">
      <c r="A18" s="575" t="s">
        <v>575</v>
      </c>
      <c r="B18" s="576"/>
      <c r="C18" s="576"/>
      <c r="D18" s="576"/>
      <c r="E18" s="577"/>
      <c r="F18" s="548">
        <v>21650476186</v>
      </c>
      <c r="G18" s="549"/>
      <c r="H18" s="548">
        <v>21818476763</v>
      </c>
      <c r="I18" s="549"/>
    </row>
    <row r="19" spans="1:9" ht="15.75">
      <c r="A19" s="148" t="s">
        <v>576</v>
      </c>
      <c r="B19" s="114"/>
      <c r="C19" s="114"/>
      <c r="D19" s="114"/>
      <c r="E19" s="114"/>
      <c r="F19" s="554"/>
      <c r="G19" s="555"/>
      <c r="H19" s="554"/>
      <c r="I19" s="555"/>
    </row>
    <row r="20" spans="1:9" ht="15.75">
      <c r="A20" s="118"/>
      <c r="B20" s="92"/>
      <c r="C20" s="92"/>
      <c r="D20" s="92"/>
      <c r="E20" s="92"/>
      <c r="F20" s="166"/>
      <c r="G20" s="94"/>
      <c r="H20" s="167"/>
      <c r="I20" s="94"/>
    </row>
    <row r="21" spans="1:9" ht="15.75">
      <c r="A21" s="148" t="s">
        <v>502</v>
      </c>
      <c r="B21" s="114"/>
      <c r="C21" s="114"/>
      <c r="D21" s="114"/>
      <c r="E21" s="114"/>
      <c r="F21" s="556"/>
      <c r="G21" s="557"/>
      <c r="H21" s="556"/>
      <c r="I21" s="557"/>
    </row>
    <row r="22" spans="1:9" ht="15.75">
      <c r="A22" s="91" t="s">
        <v>191</v>
      </c>
      <c r="B22" s="92"/>
      <c r="C22" s="92"/>
      <c r="D22" s="92"/>
      <c r="E22" s="92"/>
      <c r="F22" s="467">
        <v>33537908109</v>
      </c>
      <c r="G22" s="468"/>
      <c r="H22" s="467">
        <v>31316683811</v>
      </c>
      <c r="I22" s="468"/>
    </row>
    <row r="23" spans="1:9" ht="15.75">
      <c r="A23" s="95" t="s">
        <v>192</v>
      </c>
      <c r="B23" s="96"/>
      <c r="C23" s="96"/>
      <c r="D23" s="96"/>
      <c r="E23" s="96"/>
      <c r="F23" s="448">
        <v>3953475886</v>
      </c>
      <c r="G23" s="449"/>
      <c r="H23" s="448">
        <v>982500358</v>
      </c>
      <c r="I23" s="449"/>
    </row>
    <row r="24" spans="1:9" ht="15.75">
      <c r="A24" s="456" t="s">
        <v>654</v>
      </c>
      <c r="B24" s="457"/>
      <c r="C24" s="457"/>
      <c r="D24" s="457"/>
      <c r="E24" s="458"/>
      <c r="F24" s="444">
        <f>SUM(F22:G23)</f>
        <v>37491383995</v>
      </c>
      <c r="G24" s="445"/>
      <c r="H24" s="444">
        <f>SUM(H22:I23)</f>
        <v>32299184169</v>
      </c>
      <c r="I24" s="445"/>
    </row>
    <row r="25" spans="1:9" ht="15.75">
      <c r="A25" s="88" t="s">
        <v>503</v>
      </c>
      <c r="B25" s="90"/>
      <c r="C25" s="90"/>
      <c r="D25" s="90"/>
      <c r="E25" s="90"/>
      <c r="F25" s="467"/>
      <c r="G25" s="468"/>
      <c r="H25" s="467"/>
      <c r="I25" s="468"/>
    </row>
    <row r="26" spans="1:9" ht="15.75">
      <c r="A26" s="118" t="s">
        <v>504</v>
      </c>
      <c r="B26" s="92"/>
      <c r="C26" s="92"/>
      <c r="D26" s="92"/>
      <c r="E26" s="92"/>
      <c r="F26" s="548">
        <f>SUM(F27:G34)</f>
        <v>7871762331</v>
      </c>
      <c r="G26" s="549"/>
      <c r="H26" s="548">
        <f>SUM(H27:I34)</f>
        <v>7243751529</v>
      </c>
      <c r="I26" s="549"/>
    </row>
    <row r="27" spans="1:9" ht="15.75">
      <c r="A27" s="91" t="s">
        <v>193</v>
      </c>
      <c r="B27" s="92"/>
      <c r="C27" s="92"/>
      <c r="D27" s="92"/>
      <c r="E27" s="92"/>
      <c r="F27" s="446">
        <f>429108244+102963066+119431367</f>
        <v>651502677</v>
      </c>
      <c r="G27" s="447"/>
      <c r="H27" s="446">
        <v>695416679</v>
      </c>
      <c r="I27" s="447"/>
    </row>
    <row r="28" spans="1:9" ht="15.75">
      <c r="A28" s="91" t="s">
        <v>194</v>
      </c>
      <c r="B28" s="92"/>
      <c r="C28" s="92"/>
      <c r="D28" s="92"/>
      <c r="E28" s="92"/>
      <c r="F28" s="498"/>
      <c r="G28" s="499"/>
      <c r="H28" s="446"/>
      <c r="I28" s="447"/>
    </row>
    <row r="29" spans="1:9" ht="15.75">
      <c r="A29" s="91" t="s">
        <v>195</v>
      </c>
      <c r="B29" s="92"/>
      <c r="C29" s="92"/>
      <c r="D29" s="92"/>
      <c r="E29" s="92"/>
      <c r="F29" s="498"/>
      <c r="G29" s="499"/>
      <c r="H29" s="446"/>
      <c r="I29" s="447"/>
    </row>
    <row r="30" spans="1:9" ht="15.75">
      <c r="A30" s="91" t="s">
        <v>196</v>
      </c>
      <c r="B30" s="92"/>
      <c r="C30" s="92"/>
      <c r="D30" s="92"/>
      <c r="E30" s="92"/>
      <c r="F30" s="446">
        <f>89619163+190516167</f>
        <v>280135330</v>
      </c>
      <c r="G30" s="447"/>
      <c r="H30" s="446">
        <v>240530483</v>
      </c>
      <c r="I30" s="447"/>
    </row>
    <row r="31" spans="1:9" ht="15.75">
      <c r="A31" s="91" t="s">
        <v>197</v>
      </c>
      <c r="B31" s="92"/>
      <c r="C31" s="92"/>
      <c r="D31" s="92"/>
      <c r="E31" s="92"/>
      <c r="F31" s="446"/>
      <c r="G31" s="447"/>
      <c r="H31" s="446"/>
      <c r="I31" s="447"/>
    </row>
    <row r="32" spans="1:9" ht="15.75">
      <c r="A32" s="91" t="s">
        <v>198</v>
      </c>
      <c r="B32" s="92"/>
      <c r="C32" s="92"/>
      <c r="D32" s="92"/>
      <c r="E32" s="92"/>
      <c r="F32" s="446">
        <f>976734923+109524399</f>
        <v>1086259322</v>
      </c>
      <c r="G32" s="447"/>
      <c r="H32" s="446">
        <v>766075649</v>
      </c>
      <c r="I32" s="447"/>
    </row>
    <row r="33" spans="1:9" ht="15.75">
      <c r="A33" s="91" t="s">
        <v>292</v>
      </c>
      <c r="B33" s="92"/>
      <c r="C33" s="92"/>
      <c r="D33" s="92"/>
      <c r="E33" s="92"/>
      <c r="F33" s="446"/>
      <c r="G33" s="447"/>
      <c r="H33" s="446"/>
      <c r="I33" s="447"/>
    </row>
    <row r="34" spans="1:9" ht="15.75">
      <c r="A34" s="91" t="s">
        <v>199</v>
      </c>
      <c r="B34" s="92"/>
      <c r="C34" s="92"/>
      <c r="D34" s="92"/>
      <c r="E34" s="92"/>
      <c r="F34" s="446">
        <v>5853865002</v>
      </c>
      <c r="G34" s="447"/>
      <c r="H34" s="472">
        <v>5541728718</v>
      </c>
      <c r="I34" s="473"/>
    </row>
    <row r="35" spans="1:9" ht="15.75">
      <c r="A35" s="118" t="s">
        <v>505</v>
      </c>
      <c r="B35" s="92"/>
      <c r="C35" s="92"/>
      <c r="D35" s="92"/>
      <c r="E35" s="92"/>
      <c r="F35" s="446"/>
      <c r="G35" s="447"/>
      <c r="H35" s="446"/>
      <c r="I35" s="447"/>
    </row>
    <row r="36" spans="1:9" ht="15.75">
      <c r="A36" s="91" t="s">
        <v>200</v>
      </c>
      <c r="B36" s="92"/>
      <c r="C36" s="92"/>
      <c r="D36" s="92"/>
      <c r="E36" s="92"/>
      <c r="F36" s="446"/>
      <c r="G36" s="447"/>
      <c r="H36" s="446"/>
      <c r="I36" s="447"/>
    </row>
    <row r="37" spans="1:9" ht="15.75">
      <c r="A37" s="95" t="s">
        <v>201</v>
      </c>
      <c r="B37" s="96"/>
      <c r="C37" s="96"/>
      <c r="D37" s="96"/>
      <c r="E37" s="96"/>
      <c r="F37" s="448"/>
      <c r="G37" s="449"/>
      <c r="H37" s="448"/>
      <c r="I37" s="449"/>
    </row>
    <row r="38" spans="1:9" ht="15.75">
      <c r="A38" s="148"/>
      <c r="B38" s="168" t="s">
        <v>146</v>
      </c>
      <c r="C38" s="168"/>
      <c r="D38" s="168"/>
      <c r="E38" s="169"/>
      <c r="F38" s="444">
        <f>F26+F35</f>
        <v>7871762331</v>
      </c>
      <c r="G38" s="445"/>
      <c r="H38" s="444">
        <f>H26+H35</f>
        <v>7243751529</v>
      </c>
      <c r="I38" s="445"/>
    </row>
    <row r="39" spans="1:9" ht="15.75">
      <c r="A39" s="172"/>
      <c r="B39" s="172"/>
      <c r="C39" s="172"/>
      <c r="D39" s="172"/>
      <c r="E39" s="172"/>
      <c r="F39" s="173"/>
      <c r="G39" s="173"/>
      <c r="H39" s="173"/>
      <c r="I39" s="173"/>
    </row>
    <row r="40" spans="1:9" ht="15.75">
      <c r="A40" s="118" t="s">
        <v>506</v>
      </c>
      <c r="B40" s="92"/>
      <c r="C40" s="92"/>
      <c r="D40" s="92"/>
      <c r="E40" s="92"/>
      <c r="F40" s="467"/>
      <c r="G40" s="468"/>
      <c r="H40" s="467"/>
      <c r="I40" s="468"/>
    </row>
    <row r="41" spans="1:9" ht="15.75">
      <c r="A41" s="91" t="s">
        <v>202</v>
      </c>
      <c r="B41" s="92"/>
      <c r="C41" s="92"/>
      <c r="D41" s="92"/>
      <c r="E41" s="92"/>
      <c r="F41" s="446">
        <v>3935899578</v>
      </c>
      <c r="G41" s="447"/>
      <c r="H41" s="446">
        <v>3274804056</v>
      </c>
      <c r="I41" s="447"/>
    </row>
    <row r="42" spans="1:9" ht="15.75">
      <c r="A42" s="95"/>
      <c r="B42" s="96"/>
      <c r="C42" s="96"/>
      <c r="D42" s="96"/>
      <c r="E42" s="96"/>
      <c r="F42" s="589"/>
      <c r="G42" s="590"/>
      <c r="H42" s="448"/>
      <c r="I42" s="449"/>
    </row>
    <row r="43" spans="1:9" ht="15.75">
      <c r="A43" s="456" t="s">
        <v>146</v>
      </c>
      <c r="B43" s="457"/>
      <c r="C43" s="457"/>
      <c r="D43" s="457"/>
      <c r="E43" s="458"/>
      <c r="F43" s="444">
        <f>SUM(F41:G42)</f>
        <v>3935899578</v>
      </c>
      <c r="G43" s="445"/>
      <c r="H43" s="444">
        <f>SUM(H41:I42)</f>
        <v>3274804056</v>
      </c>
      <c r="I43" s="445"/>
    </row>
    <row r="44" spans="1:9" ht="15.75">
      <c r="A44" s="88" t="s">
        <v>507</v>
      </c>
      <c r="B44" s="90"/>
      <c r="C44" s="90"/>
      <c r="D44" s="90"/>
      <c r="E44" s="90"/>
      <c r="F44" s="542" t="s">
        <v>179</v>
      </c>
      <c r="G44" s="543"/>
      <c r="H44" s="560" t="s">
        <v>290</v>
      </c>
      <c r="I44" s="561"/>
    </row>
    <row r="45" spans="1:9" ht="15.75">
      <c r="A45" s="91" t="s">
        <v>203</v>
      </c>
      <c r="B45" s="92"/>
      <c r="C45" s="92"/>
      <c r="D45" s="92"/>
      <c r="E45" s="92"/>
      <c r="F45" s="446"/>
      <c r="G45" s="447"/>
      <c r="H45" s="446"/>
      <c r="I45" s="447"/>
    </row>
    <row r="46" spans="1:9" ht="15.75">
      <c r="A46" s="91" t="s">
        <v>267</v>
      </c>
      <c r="B46" s="92"/>
      <c r="C46" s="92"/>
      <c r="D46" s="92"/>
      <c r="E46" s="92"/>
      <c r="F46" s="446">
        <f>144555614+105962583+43484397</f>
        <v>294002594</v>
      </c>
      <c r="G46" s="447"/>
      <c r="H46" s="446">
        <f>511171932+2600438+1248169</f>
        <v>515020539</v>
      </c>
      <c r="I46" s="447"/>
    </row>
    <row r="47" spans="1:9" ht="15.75">
      <c r="A47" s="91" t="s">
        <v>204</v>
      </c>
      <c r="B47" s="92"/>
      <c r="C47" s="92"/>
      <c r="D47" s="92"/>
      <c r="E47" s="92"/>
      <c r="F47" s="446">
        <v>162622289</v>
      </c>
      <c r="G47" s="447"/>
      <c r="H47" s="446">
        <v>267047514</v>
      </c>
      <c r="I47" s="447"/>
    </row>
    <row r="48" spans="1:9" ht="15.75">
      <c r="A48" s="91" t="s">
        <v>578</v>
      </c>
      <c r="B48" s="92"/>
      <c r="C48" s="92"/>
      <c r="D48" s="92"/>
      <c r="E48" s="92"/>
      <c r="F48" s="446">
        <v>5518285751</v>
      </c>
      <c r="G48" s="447"/>
      <c r="H48" s="446">
        <v>3952504661</v>
      </c>
      <c r="I48" s="447"/>
    </row>
    <row r="49" spans="1:9" ht="15.75">
      <c r="A49" s="91" t="s">
        <v>299</v>
      </c>
      <c r="B49" s="92"/>
      <c r="C49" s="92"/>
      <c r="D49" s="92"/>
      <c r="E49" s="92"/>
      <c r="F49" s="446">
        <v>1371639899</v>
      </c>
      <c r="G49" s="447"/>
      <c r="H49" s="446">
        <v>1371639899</v>
      </c>
      <c r="I49" s="447"/>
    </row>
    <row r="50" spans="1:9" ht="15.75">
      <c r="A50" s="95" t="s">
        <v>205</v>
      </c>
      <c r="B50" s="96"/>
      <c r="C50" s="96"/>
      <c r="D50" s="96"/>
      <c r="E50" s="96"/>
      <c r="F50" s="448">
        <v>7269460098</v>
      </c>
      <c r="G50" s="449"/>
      <c r="H50" s="448">
        <v>5993509553</v>
      </c>
      <c r="I50" s="449"/>
    </row>
    <row r="51" spans="1:9" ht="15.75">
      <c r="A51" s="456" t="s">
        <v>146</v>
      </c>
      <c r="B51" s="457"/>
      <c r="C51" s="457"/>
      <c r="D51" s="457"/>
      <c r="E51" s="458"/>
      <c r="F51" s="444">
        <f>SUM(F45:G50)</f>
        <v>14616010631</v>
      </c>
      <c r="G51" s="445"/>
      <c r="H51" s="444">
        <f>SUM(H45:I50)</f>
        <v>12099722166</v>
      </c>
      <c r="I51" s="445"/>
    </row>
    <row r="52" spans="1:9" ht="15.75">
      <c r="A52" s="484" t="s">
        <v>655</v>
      </c>
      <c r="B52" s="485"/>
      <c r="C52" s="485"/>
      <c r="D52" s="485"/>
      <c r="E52" s="486"/>
      <c r="F52" s="444">
        <v>1386215960</v>
      </c>
      <c r="G52" s="445"/>
      <c r="H52" s="564">
        <v>805978685</v>
      </c>
      <c r="I52" s="445"/>
    </row>
    <row r="53" spans="1:9" ht="15.75">
      <c r="A53" s="299"/>
      <c r="B53" s="300"/>
      <c r="C53" s="300"/>
      <c r="D53" s="300"/>
      <c r="E53" s="301"/>
      <c r="F53" s="99"/>
      <c r="G53" s="100"/>
      <c r="H53" s="121"/>
      <c r="I53" s="100"/>
    </row>
    <row r="54" spans="1:9" ht="15.75">
      <c r="A54" s="88" t="s">
        <v>508</v>
      </c>
      <c r="B54" s="90"/>
      <c r="C54" s="90"/>
      <c r="D54" s="90"/>
      <c r="E54" s="174"/>
      <c r="F54" s="562">
        <v>29871280512</v>
      </c>
      <c r="G54" s="563"/>
      <c r="H54" s="444">
        <v>32487593862</v>
      </c>
      <c r="I54" s="445"/>
    </row>
    <row r="55" spans="1:9" ht="15.75">
      <c r="A55" s="88"/>
      <c r="B55" s="90"/>
      <c r="C55" s="90"/>
      <c r="D55" s="90"/>
      <c r="E55" s="174"/>
      <c r="F55" s="211"/>
      <c r="G55" s="117"/>
      <c r="H55" s="175"/>
      <c r="I55" s="160"/>
    </row>
    <row r="56" spans="1:9" ht="15.75">
      <c r="A56" s="148" t="s">
        <v>511</v>
      </c>
      <c r="B56" s="114"/>
      <c r="C56" s="114"/>
      <c r="D56" s="114"/>
      <c r="E56" s="149"/>
      <c r="F56" s="444">
        <v>248033920397</v>
      </c>
      <c r="G56" s="445"/>
      <c r="H56" s="444">
        <v>248033920397</v>
      </c>
      <c r="I56" s="445"/>
    </row>
    <row r="57" spans="1:9" ht="15.75">
      <c r="A57" s="88" t="s">
        <v>579</v>
      </c>
      <c r="B57" s="176"/>
      <c r="C57" s="176"/>
      <c r="D57" s="176"/>
      <c r="E57" s="176"/>
      <c r="F57" s="542" t="s">
        <v>294</v>
      </c>
      <c r="G57" s="543"/>
      <c r="H57" s="560" t="s">
        <v>290</v>
      </c>
      <c r="I57" s="561"/>
    </row>
    <row r="58" spans="1:9" ht="15.75">
      <c r="A58" s="91"/>
      <c r="B58" s="92"/>
      <c r="C58" s="92"/>
      <c r="D58" s="92"/>
      <c r="E58" s="147"/>
      <c r="F58" s="452"/>
      <c r="G58" s="453"/>
      <c r="H58" s="452"/>
      <c r="I58" s="453"/>
    </row>
    <row r="59" spans="1:9" ht="15.75">
      <c r="A59" s="148" t="s">
        <v>580</v>
      </c>
      <c r="B59" s="168"/>
      <c r="C59" s="168"/>
      <c r="D59" s="168"/>
      <c r="E59" s="169"/>
      <c r="F59" s="565"/>
      <c r="G59" s="566"/>
      <c r="H59" s="565"/>
      <c r="I59" s="566"/>
    </row>
    <row r="60" spans="1:9" ht="15.75">
      <c r="A60" s="118"/>
      <c r="B60" s="170"/>
      <c r="C60" s="170"/>
      <c r="D60" s="170"/>
      <c r="E60" s="180"/>
      <c r="F60" s="462"/>
      <c r="G60" s="463"/>
      <c r="H60" s="462"/>
      <c r="I60" s="463"/>
    </row>
    <row r="61" spans="1:9" ht="21.75" customHeight="1">
      <c r="A61" s="484" t="s">
        <v>582</v>
      </c>
      <c r="B61" s="485"/>
      <c r="C61" s="485"/>
      <c r="D61" s="485"/>
      <c r="E61" s="486"/>
      <c r="F61" s="177"/>
      <c r="G61" s="179"/>
      <c r="H61" s="178"/>
      <c r="I61" s="179"/>
    </row>
    <row r="62" spans="1:9" ht="15.75">
      <c r="A62" s="88"/>
      <c r="B62" s="176"/>
      <c r="C62" s="176"/>
      <c r="D62" s="176"/>
      <c r="E62" s="176"/>
      <c r="F62" s="542"/>
      <c r="G62" s="543"/>
      <c r="H62" s="542"/>
      <c r="I62" s="543"/>
    </row>
    <row r="63" spans="1:9" ht="15.75">
      <c r="A63" s="148" t="s">
        <v>581</v>
      </c>
      <c r="B63" s="168"/>
      <c r="C63" s="168"/>
      <c r="D63" s="168"/>
      <c r="E63" s="169"/>
      <c r="F63" s="444">
        <v>97991466</v>
      </c>
      <c r="G63" s="445"/>
      <c r="H63" s="444">
        <v>449381466</v>
      </c>
      <c r="I63" s="445"/>
    </row>
    <row r="64" spans="1:9" ht="15.75">
      <c r="A64" s="91"/>
      <c r="B64" s="92"/>
      <c r="C64" s="92"/>
      <c r="D64" s="92"/>
      <c r="E64" s="147"/>
      <c r="F64" s="256"/>
      <c r="G64" s="107"/>
      <c r="H64" s="256"/>
      <c r="I64" s="107"/>
    </row>
    <row r="65" spans="1:9" ht="15.75">
      <c r="A65" s="148" t="s">
        <v>583</v>
      </c>
      <c r="B65" s="114"/>
      <c r="C65" s="114"/>
      <c r="D65" s="114"/>
      <c r="E65" s="149"/>
      <c r="F65" s="177"/>
      <c r="G65" s="179"/>
      <c r="H65" s="177"/>
      <c r="I65" s="179"/>
    </row>
    <row r="66" spans="1:9" ht="15.75" customHeight="1">
      <c r="A66" s="91"/>
      <c r="B66" s="92"/>
      <c r="C66" s="92"/>
      <c r="D66" s="92"/>
      <c r="E66" s="147"/>
      <c r="F66" s="256"/>
      <c r="G66" s="107"/>
      <c r="H66" s="256"/>
      <c r="I66" s="107"/>
    </row>
    <row r="67" spans="1:9" ht="15.75">
      <c r="A67" s="101" t="s">
        <v>584</v>
      </c>
      <c r="B67" s="282"/>
      <c r="C67" s="282"/>
      <c r="D67" s="282"/>
      <c r="E67" s="283"/>
      <c r="F67" s="542" t="s">
        <v>294</v>
      </c>
      <c r="G67" s="543"/>
      <c r="H67" s="542" t="s">
        <v>294</v>
      </c>
      <c r="I67" s="543"/>
    </row>
    <row r="68" spans="1:9" ht="15.75">
      <c r="A68" s="290" t="s">
        <v>490</v>
      </c>
      <c r="B68" s="192"/>
      <c r="C68" s="192"/>
      <c r="D68" s="192"/>
      <c r="E68" s="261"/>
      <c r="F68" s="544"/>
      <c r="G68" s="545"/>
      <c r="H68" s="544"/>
      <c r="I68" s="545"/>
    </row>
    <row r="69" spans="1:9" ht="6" customHeight="1">
      <c r="A69" s="290"/>
      <c r="B69" s="192"/>
      <c r="C69" s="192"/>
      <c r="D69" s="192"/>
      <c r="E69" s="261"/>
      <c r="F69" s="292"/>
      <c r="G69" s="293"/>
      <c r="H69" s="292"/>
      <c r="I69" s="293"/>
    </row>
    <row r="70" spans="1:9" ht="15.75" customHeight="1">
      <c r="A70" s="104" t="s">
        <v>491</v>
      </c>
      <c r="B70" s="105"/>
      <c r="C70" s="105"/>
      <c r="D70" s="105"/>
      <c r="E70" s="106"/>
      <c r="F70" s="546">
        <v>2280077.43</v>
      </c>
      <c r="G70" s="547"/>
      <c r="H70" s="535">
        <v>1479088.09</v>
      </c>
      <c r="I70" s="536"/>
    </row>
    <row r="71" spans="1:9" ht="15.75" customHeight="1">
      <c r="A71" s="104" t="s">
        <v>494</v>
      </c>
      <c r="B71" s="105"/>
      <c r="C71" s="105"/>
      <c r="D71" s="105"/>
      <c r="E71" s="106"/>
      <c r="F71" s="546">
        <v>357.12</v>
      </c>
      <c r="G71" s="547"/>
      <c r="H71" s="535">
        <v>359.85</v>
      </c>
      <c r="I71" s="536"/>
    </row>
    <row r="72" spans="1:9" ht="15.75" customHeight="1">
      <c r="A72" s="104" t="s">
        <v>495</v>
      </c>
      <c r="B72" s="105"/>
      <c r="C72" s="105"/>
      <c r="D72" s="105"/>
      <c r="E72" s="106"/>
      <c r="F72" s="546">
        <v>30338</v>
      </c>
      <c r="G72" s="547"/>
      <c r="H72" s="535">
        <v>30701</v>
      </c>
      <c r="I72" s="536"/>
    </row>
    <row r="73" spans="1:9" ht="15.75" customHeight="1">
      <c r="A73" s="284" t="s">
        <v>496</v>
      </c>
      <c r="B73" s="285"/>
      <c r="C73" s="285"/>
      <c r="D73" s="285"/>
      <c r="E73" s="286"/>
      <c r="F73" s="558">
        <v>522.28</v>
      </c>
      <c r="G73" s="559"/>
      <c r="H73" s="540">
        <v>527.8</v>
      </c>
      <c r="I73" s="541"/>
    </row>
    <row r="74" spans="1:9" ht="15.75">
      <c r="A74" s="260"/>
      <c r="B74" s="192"/>
      <c r="C74" s="192"/>
      <c r="D74" s="192"/>
      <c r="E74" s="192"/>
      <c r="F74" s="288"/>
      <c r="G74" s="288"/>
      <c r="H74" s="288"/>
      <c r="I74" s="287"/>
    </row>
    <row r="75" spans="1:9" ht="15.75">
      <c r="A75" s="118" t="s">
        <v>589</v>
      </c>
      <c r="B75" s="170"/>
      <c r="C75" s="170"/>
      <c r="D75" s="170"/>
      <c r="E75" s="170"/>
      <c r="F75" s="188"/>
      <c r="G75" s="189"/>
      <c r="H75" s="189"/>
      <c r="I75" s="107"/>
    </row>
    <row r="76" spans="1:9" ht="15.75">
      <c r="A76" s="88" t="s">
        <v>492</v>
      </c>
      <c r="B76" s="176"/>
      <c r="C76" s="176"/>
      <c r="D76" s="176"/>
      <c r="E76" s="176"/>
      <c r="F76" s="571" t="s">
        <v>497</v>
      </c>
      <c r="G76" s="572"/>
      <c r="H76" s="571" t="s">
        <v>300</v>
      </c>
      <c r="I76" s="572"/>
    </row>
    <row r="77" spans="1:9" ht="15.75">
      <c r="A77" s="118" t="s">
        <v>493</v>
      </c>
      <c r="B77" s="170"/>
      <c r="C77" s="170"/>
      <c r="D77" s="170"/>
      <c r="E77" s="170"/>
      <c r="F77" s="573"/>
      <c r="G77" s="574"/>
      <c r="H77" s="573"/>
      <c r="I77" s="574"/>
    </row>
    <row r="78" spans="1:9" ht="15.75">
      <c r="A78" s="118" t="s">
        <v>206</v>
      </c>
      <c r="B78" s="170"/>
      <c r="C78" s="170"/>
      <c r="D78" s="170"/>
      <c r="E78" s="170"/>
      <c r="F78" s="548">
        <f>F79+F80</f>
        <v>96036961916</v>
      </c>
      <c r="G78" s="549"/>
      <c r="H78" s="548">
        <f>H79+H80</f>
        <v>90713327789</v>
      </c>
      <c r="I78" s="549"/>
    </row>
    <row r="79" spans="1:9" ht="15.75">
      <c r="A79" s="91" t="s">
        <v>207</v>
      </c>
      <c r="B79" s="92"/>
      <c r="C79" s="92"/>
      <c r="D79" s="92"/>
      <c r="E79" s="92"/>
      <c r="F79" s="446"/>
      <c r="G79" s="447"/>
      <c r="H79" s="446"/>
      <c r="I79" s="447"/>
    </row>
    <row r="80" spans="1:9" ht="15.75">
      <c r="A80" s="91" t="s">
        <v>208</v>
      </c>
      <c r="B80" s="92"/>
      <c r="C80" s="92"/>
      <c r="D80" s="92"/>
      <c r="E80" s="92"/>
      <c r="F80" s="446">
        <v>96036961916</v>
      </c>
      <c r="G80" s="447"/>
      <c r="H80" s="446">
        <v>90713327789</v>
      </c>
      <c r="I80" s="447"/>
    </row>
    <row r="81" spans="1:9" ht="15.75">
      <c r="A81" s="91" t="s">
        <v>209</v>
      </c>
      <c r="B81" s="92"/>
      <c r="C81" s="92"/>
      <c r="D81" s="92"/>
      <c r="E81" s="92"/>
      <c r="F81" s="93"/>
      <c r="G81" s="94"/>
      <c r="H81" s="122"/>
      <c r="I81" s="94"/>
    </row>
    <row r="82" spans="1:9" ht="15.75">
      <c r="A82" s="91" t="s">
        <v>210</v>
      </c>
      <c r="B82" s="92"/>
      <c r="C82" s="92"/>
      <c r="D82" s="92"/>
      <c r="E82" s="92"/>
      <c r="F82" s="93"/>
      <c r="G82" s="94"/>
      <c r="H82" s="122"/>
      <c r="I82" s="94"/>
    </row>
    <row r="83" spans="1:9" ht="15.75">
      <c r="A83" s="91" t="s">
        <v>211</v>
      </c>
      <c r="B83" s="92"/>
      <c r="C83" s="92"/>
      <c r="D83" s="92"/>
      <c r="E83" s="92"/>
      <c r="F83" s="93"/>
      <c r="G83" s="94"/>
      <c r="H83" s="122"/>
      <c r="I83" s="94"/>
    </row>
    <row r="84" spans="1:9" ht="15.75">
      <c r="A84" s="91" t="s">
        <v>212</v>
      </c>
      <c r="B84" s="92"/>
      <c r="C84" s="92"/>
      <c r="D84" s="92"/>
      <c r="E84" s="92"/>
      <c r="F84" s="93"/>
      <c r="G84" s="94"/>
      <c r="H84" s="122"/>
      <c r="I84" s="94"/>
    </row>
    <row r="85" spans="1:9" ht="15.75">
      <c r="A85" s="91" t="s">
        <v>213</v>
      </c>
      <c r="B85" s="92"/>
      <c r="C85" s="92"/>
      <c r="D85" s="92"/>
      <c r="E85" s="92"/>
      <c r="F85" s="93"/>
      <c r="G85" s="94"/>
      <c r="H85" s="122"/>
      <c r="I85" s="94"/>
    </row>
    <row r="86" spans="1:9" ht="15.75">
      <c r="A86" s="91" t="s">
        <v>214</v>
      </c>
      <c r="B86" s="92"/>
      <c r="C86" s="92"/>
      <c r="D86" s="92"/>
      <c r="E86" s="92"/>
      <c r="F86" s="93"/>
      <c r="G86" s="94"/>
      <c r="H86" s="122"/>
      <c r="I86" s="94"/>
    </row>
    <row r="87" spans="1:9" ht="15.75">
      <c r="A87" s="91" t="s">
        <v>215</v>
      </c>
      <c r="B87" s="92"/>
      <c r="C87" s="92"/>
      <c r="D87" s="92"/>
      <c r="E87" s="92"/>
      <c r="F87" s="93"/>
      <c r="G87" s="94"/>
      <c r="H87" s="122"/>
      <c r="I87" s="94"/>
    </row>
    <row r="88" spans="1:9" ht="15.75">
      <c r="A88" s="91" t="s">
        <v>216</v>
      </c>
      <c r="B88" s="92"/>
      <c r="C88" s="92"/>
      <c r="D88" s="92"/>
      <c r="E88" s="92"/>
      <c r="F88" s="93"/>
      <c r="G88" s="94"/>
      <c r="H88" s="122"/>
      <c r="I88" s="94"/>
    </row>
    <row r="89" spans="1:9" ht="15.75">
      <c r="A89" s="91" t="s">
        <v>217</v>
      </c>
      <c r="B89" s="92"/>
      <c r="C89" s="92"/>
      <c r="D89" s="92"/>
      <c r="E89" s="92"/>
      <c r="F89" s="93"/>
      <c r="G89" s="94"/>
      <c r="H89" s="122"/>
      <c r="I89" s="94"/>
    </row>
    <row r="90" spans="1:9" ht="15.75">
      <c r="A90" s="91" t="s">
        <v>218</v>
      </c>
      <c r="B90" s="92"/>
      <c r="C90" s="92"/>
      <c r="D90" s="92"/>
      <c r="E90" s="92"/>
      <c r="F90" s="93"/>
      <c r="G90" s="94"/>
      <c r="H90" s="122"/>
      <c r="I90" s="94"/>
    </row>
    <row r="91" spans="1:9" ht="15.75">
      <c r="A91" s="95" t="s">
        <v>219</v>
      </c>
      <c r="B91" s="96"/>
      <c r="C91" s="96"/>
      <c r="D91" s="96"/>
      <c r="E91" s="96"/>
      <c r="F91" s="97"/>
      <c r="G91" s="98"/>
      <c r="H91" s="181"/>
      <c r="I91" s="98"/>
    </row>
    <row r="92" spans="1:9" ht="15.75">
      <c r="A92" s="182"/>
      <c r="B92" s="182"/>
      <c r="C92" s="182"/>
      <c r="D92" s="182"/>
      <c r="E92" s="182"/>
      <c r="F92" s="183"/>
      <c r="G92" s="183"/>
      <c r="H92" s="183"/>
      <c r="I92" s="183"/>
    </row>
    <row r="93" spans="1:9" ht="15.75">
      <c r="A93" s="118" t="s">
        <v>498</v>
      </c>
      <c r="B93" s="170"/>
      <c r="C93" s="170"/>
      <c r="D93" s="170"/>
      <c r="E93" s="170"/>
      <c r="F93" s="459">
        <f>SUM(F94:G100)</f>
        <v>4370204006</v>
      </c>
      <c r="G93" s="460"/>
      <c r="H93" s="459">
        <f>SUM(H94:I100)</f>
        <v>1843881933</v>
      </c>
      <c r="I93" s="460"/>
    </row>
    <row r="94" spans="1:9" ht="15.75">
      <c r="A94" s="193" t="s">
        <v>220</v>
      </c>
      <c r="B94" s="194"/>
      <c r="C94" s="194"/>
      <c r="D94" s="92"/>
      <c r="E94" s="92"/>
      <c r="F94" s="446">
        <v>166109677</v>
      </c>
      <c r="G94" s="447"/>
      <c r="H94" s="446">
        <v>414509546</v>
      </c>
      <c r="I94" s="447"/>
    </row>
    <row r="95" spans="1:9" ht="15.75">
      <c r="A95" s="575" t="s">
        <v>243</v>
      </c>
      <c r="B95" s="576"/>
      <c r="C95" s="576"/>
      <c r="D95" s="576"/>
      <c r="E95" s="577"/>
      <c r="F95" s="446"/>
      <c r="G95" s="447"/>
      <c r="H95" s="446"/>
      <c r="I95" s="447"/>
    </row>
    <row r="96" spans="1:9" ht="15.75">
      <c r="A96" s="91" t="s">
        <v>244</v>
      </c>
      <c r="B96" s="92"/>
      <c r="C96" s="92"/>
      <c r="D96" s="92"/>
      <c r="E96" s="92"/>
      <c r="F96" s="446">
        <v>4159736000</v>
      </c>
      <c r="G96" s="447"/>
      <c r="H96" s="446">
        <v>1402345725</v>
      </c>
      <c r="I96" s="447"/>
    </row>
    <row r="97" spans="1:9" ht="15.75">
      <c r="A97" s="575" t="s">
        <v>245</v>
      </c>
      <c r="B97" s="576"/>
      <c r="C97" s="576"/>
      <c r="D97" s="576"/>
      <c r="E97" s="577"/>
      <c r="F97" s="446"/>
      <c r="G97" s="447"/>
      <c r="H97" s="446"/>
      <c r="I97" s="447"/>
    </row>
    <row r="98" spans="1:9" ht="15.75">
      <c r="A98" s="91" t="s">
        <v>271</v>
      </c>
      <c r="B98" s="92"/>
      <c r="C98" s="92"/>
      <c r="D98" s="92"/>
      <c r="E98" s="92"/>
      <c r="F98" s="446">
        <v>44358329</v>
      </c>
      <c r="G98" s="447"/>
      <c r="H98" s="446">
        <v>27026662</v>
      </c>
      <c r="I98" s="447"/>
    </row>
    <row r="99" spans="1:9" ht="15.75">
      <c r="A99" s="91" t="s">
        <v>246</v>
      </c>
      <c r="B99" s="92"/>
      <c r="C99" s="92"/>
      <c r="D99" s="92"/>
      <c r="E99" s="92"/>
      <c r="F99" s="446"/>
      <c r="G99" s="447"/>
      <c r="H99" s="446"/>
      <c r="I99" s="447"/>
    </row>
    <row r="100" spans="1:9" ht="15.75">
      <c r="A100" s="104" t="s">
        <v>247</v>
      </c>
      <c r="B100" s="105"/>
      <c r="C100" s="105"/>
      <c r="D100" s="105"/>
      <c r="E100" s="192"/>
      <c r="F100" s="446"/>
      <c r="G100" s="447"/>
      <c r="H100" s="446"/>
      <c r="I100" s="447"/>
    </row>
    <row r="101" spans="1:9" ht="15.75">
      <c r="A101" s="91"/>
      <c r="B101" s="92"/>
      <c r="C101" s="92"/>
      <c r="D101" s="92"/>
      <c r="E101" s="92"/>
      <c r="F101" s="93"/>
      <c r="G101" s="94"/>
      <c r="H101" s="122"/>
      <c r="I101" s="94"/>
    </row>
    <row r="102" spans="1:9" ht="15.75">
      <c r="A102" s="113"/>
      <c r="B102" s="114"/>
      <c r="C102" s="114"/>
      <c r="D102" s="114"/>
      <c r="E102" s="114"/>
      <c r="F102" s="116"/>
      <c r="G102" s="116"/>
      <c r="H102" s="116"/>
      <c r="I102" s="117"/>
    </row>
    <row r="103" spans="1:9" ht="15.75">
      <c r="A103" s="118" t="s">
        <v>499</v>
      </c>
      <c r="B103" s="170"/>
      <c r="C103" s="170"/>
      <c r="D103" s="170"/>
      <c r="E103" s="180"/>
      <c r="F103" s="571" t="s">
        <v>500</v>
      </c>
      <c r="G103" s="572"/>
      <c r="H103" s="571" t="s">
        <v>301</v>
      </c>
      <c r="I103" s="572"/>
    </row>
    <row r="104" spans="1:9" ht="15.75">
      <c r="A104" s="91" t="s">
        <v>248</v>
      </c>
      <c r="B104" s="92"/>
      <c r="C104" s="92"/>
      <c r="D104" s="92"/>
      <c r="E104" s="147"/>
      <c r="F104" s="446"/>
      <c r="G104" s="447"/>
      <c r="H104" s="93"/>
      <c r="I104" s="94"/>
    </row>
    <row r="105" spans="1:9" ht="15.75">
      <c r="A105" s="91" t="s">
        <v>249</v>
      </c>
      <c r="B105" s="92"/>
      <c r="C105" s="92"/>
      <c r="D105" s="92"/>
      <c r="E105" s="147"/>
      <c r="F105" s="446"/>
      <c r="G105" s="447"/>
      <c r="H105" s="93"/>
      <c r="I105" s="94"/>
    </row>
    <row r="106" spans="1:9" ht="15.75">
      <c r="A106" s="91" t="s">
        <v>250</v>
      </c>
      <c r="B106" s="92"/>
      <c r="C106" s="92"/>
      <c r="D106" s="92"/>
      <c r="E106" s="147"/>
      <c r="F106" s="446">
        <v>96318580823</v>
      </c>
      <c r="G106" s="447"/>
      <c r="H106" s="446">
        <v>87019641116</v>
      </c>
      <c r="I106" s="447"/>
    </row>
    <row r="107" spans="1:9" ht="15.75">
      <c r="A107" s="456" t="s">
        <v>146</v>
      </c>
      <c r="B107" s="457"/>
      <c r="C107" s="457"/>
      <c r="D107" s="457"/>
      <c r="E107" s="458"/>
      <c r="F107" s="444">
        <f>SUM(F104:G106)</f>
        <v>96318580823</v>
      </c>
      <c r="G107" s="445"/>
      <c r="H107" s="444">
        <f>SUM(H104:I106)</f>
        <v>87019641116</v>
      </c>
      <c r="I107" s="445"/>
    </row>
    <row r="108" spans="1:9" ht="15.75">
      <c r="A108" s="120"/>
      <c r="B108" s="102"/>
      <c r="C108" s="102"/>
      <c r="D108" s="102"/>
      <c r="E108" s="102"/>
      <c r="F108" s="99"/>
      <c r="G108" s="121"/>
      <c r="H108" s="121"/>
      <c r="I108" s="100"/>
    </row>
    <row r="109" spans="1:9" ht="15.75">
      <c r="A109" s="88" t="s">
        <v>501</v>
      </c>
      <c r="B109" s="176"/>
      <c r="C109" s="176"/>
      <c r="D109" s="176"/>
      <c r="E109" s="176"/>
      <c r="F109" s="571" t="s">
        <v>500</v>
      </c>
      <c r="G109" s="572"/>
      <c r="H109" s="571" t="s">
        <v>301</v>
      </c>
      <c r="I109" s="572"/>
    </row>
    <row r="110" spans="1:9" ht="15.75">
      <c r="A110" s="118" t="s">
        <v>251</v>
      </c>
      <c r="B110" s="170"/>
      <c r="C110" s="170"/>
      <c r="D110" s="170"/>
      <c r="E110" s="170"/>
      <c r="F110" s="548">
        <f>F112+F113+F114</f>
        <v>2904191939</v>
      </c>
      <c r="G110" s="549"/>
      <c r="H110" s="548">
        <f>H112+H113+H114</f>
        <v>2101312918</v>
      </c>
      <c r="I110" s="549"/>
    </row>
    <row r="111" spans="1:9" ht="15.75">
      <c r="A111" s="91" t="s">
        <v>252</v>
      </c>
      <c r="B111" s="92"/>
      <c r="C111" s="92"/>
      <c r="D111" s="92"/>
      <c r="E111" s="92"/>
      <c r="F111" s="93"/>
      <c r="G111" s="94"/>
      <c r="H111" s="93"/>
      <c r="I111" s="94"/>
    </row>
    <row r="112" spans="1:9" ht="15.75">
      <c r="A112" s="184" t="s">
        <v>253</v>
      </c>
      <c r="B112" s="119"/>
      <c r="C112" s="119"/>
      <c r="D112" s="119"/>
      <c r="E112" s="119"/>
      <c r="F112" s="578">
        <v>2865868654</v>
      </c>
      <c r="G112" s="579"/>
      <c r="H112" s="578">
        <v>2099578639</v>
      </c>
      <c r="I112" s="579"/>
    </row>
    <row r="113" spans="1:9" ht="15.75">
      <c r="A113" s="184" t="s">
        <v>254</v>
      </c>
      <c r="B113" s="119"/>
      <c r="C113" s="119"/>
      <c r="D113" s="119"/>
      <c r="E113" s="119"/>
      <c r="F113" s="580">
        <v>38323285</v>
      </c>
      <c r="G113" s="581"/>
      <c r="H113" s="580">
        <v>1734279</v>
      </c>
      <c r="I113" s="581"/>
    </row>
    <row r="114" spans="1:9" ht="15.75">
      <c r="A114" s="184" t="s">
        <v>291</v>
      </c>
      <c r="B114" s="119"/>
      <c r="C114" s="119"/>
      <c r="D114" s="119"/>
      <c r="E114" s="119"/>
      <c r="F114" s="580"/>
      <c r="G114" s="581"/>
      <c r="H114" s="446"/>
      <c r="I114" s="447"/>
    </row>
    <row r="115" spans="1:9" ht="15.75">
      <c r="A115" s="91" t="s">
        <v>81</v>
      </c>
      <c r="B115" s="92"/>
      <c r="C115" s="92"/>
      <c r="D115" s="92"/>
      <c r="E115" s="92"/>
      <c r="F115" s="462"/>
      <c r="G115" s="463"/>
      <c r="H115" s="122"/>
      <c r="I115" s="94"/>
    </row>
    <row r="116" spans="1:9" ht="15.75">
      <c r="A116" s="88" t="s">
        <v>594</v>
      </c>
      <c r="B116" s="176"/>
      <c r="C116" s="90"/>
      <c r="D116" s="90"/>
      <c r="E116" s="90"/>
      <c r="F116" s="571" t="s">
        <v>600</v>
      </c>
      <c r="G116" s="572"/>
      <c r="H116" s="571" t="s">
        <v>300</v>
      </c>
      <c r="I116" s="572"/>
    </row>
    <row r="117" spans="1:9" ht="15.75">
      <c r="A117" s="91" t="s">
        <v>591</v>
      </c>
      <c r="B117" s="92"/>
      <c r="C117" s="92"/>
      <c r="D117" s="92"/>
      <c r="E117" s="92"/>
      <c r="F117" s="538">
        <v>285155328</v>
      </c>
      <c r="G117" s="539"/>
      <c r="H117" s="538"/>
      <c r="I117" s="539"/>
    </row>
    <row r="118" spans="1:9" ht="15.75">
      <c r="A118" s="91" t="s">
        <v>592</v>
      </c>
      <c r="B118" s="92"/>
      <c r="C118" s="92"/>
      <c r="D118" s="92"/>
      <c r="E118" s="92"/>
      <c r="F118" s="538">
        <v>244636000</v>
      </c>
      <c r="G118" s="539"/>
      <c r="H118" s="538"/>
      <c r="I118" s="539"/>
    </row>
    <row r="119" spans="1:9" ht="15.75">
      <c r="A119" s="91" t="s">
        <v>593</v>
      </c>
      <c r="B119" s="92"/>
      <c r="C119" s="92"/>
      <c r="D119" s="92"/>
      <c r="E119" s="92"/>
      <c r="F119" s="538">
        <v>44673775</v>
      </c>
      <c r="G119" s="539"/>
      <c r="H119" s="538">
        <v>836408</v>
      </c>
      <c r="I119" s="539"/>
    </row>
    <row r="120" spans="1:9" ht="15.75">
      <c r="A120" s="567" t="s">
        <v>146</v>
      </c>
      <c r="B120" s="568"/>
      <c r="C120" s="568"/>
      <c r="D120" s="568"/>
      <c r="E120" s="568"/>
      <c r="F120" s="569">
        <f>SUM(F117:G119)</f>
        <v>574465103</v>
      </c>
      <c r="G120" s="570"/>
      <c r="H120" s="569">
        <f>SUM(H117:I119)</f>
        <v>836408</v>
      </c>
      <c r="I120" s="570"/>
    </row>
    <row r="121" spans="1:9" ht="15.75">
      <c r="A121" s="88" t="s">
        <v>598</v>
      </c>
      <c r="B121" s="176"/>
      <c r="C121" s="176"/>
      <c r="D121" s="90"/>
      <c r="E121" s="174"/>
      <c r="F121" s="571" t="s">
        <v>497</v>
      </c>
      <c r="G121" s="572"/>
      <c r="H121" s="571" t="s">
        <v>300</v>
      </c>
      <c r="I121" s="572"/>
    </row>
    <row r="122" spans="1:9" ht="15.75">
      <c r="A122" s="91" t="s">
        <v>595</v>
      </c>
      <c r="B122" s="92"/>
      <c r="C122" s="92"/>
      <c r="D122" s="92"/>
      <c r="E122" s="147"/>
      <c r="F122" s="538"/>
      <c r="G122" s="539"/>
      <c r="H122" s="538"/>
      <c r="I122" s="539"/>
    </row>
    <row r="123" spans="1:9" ht="15.75">
      <c r="A123" s="91" t="s">
        <v>596</v>
      </c>
      <c r="B123" s="92"/>
      <c r="C123" s="92"/>
      <c r="D123" s="92"/>
      <c r="E123" s="147"/>
      <c r="F123" s="538"/>
      <c r="G123" s="539"/>
      <c r="H123" s="538"/>
      <c r="I123" s="539"/>
    </row>
    <row r="124" spans="1:9" ht="15.75">
      <c r="A124" s="91" t="s">
        <v>597</v>
      </c>
      <c r="B124" s="92"/>
      <c r="C124" s="92"/>
      <c r="D124" s="92"/>
      <c r="E124" s="147"/>
      <c r="F124" s="538">
        <v>1021</v>
      </c>
      <c r="G124" s="539"/>
      <c r="H124" s="538">
        <v>40000000</v>
      </c>
      <c r="I124" s="539"/>
    </row>
    <row r="125" spans="1:9" ht="15.75">
      <c r="A125" s="593" t="s">
        <v>146</v>
      </c>
      <c r="B125" s="594"/>
      <c r="C125" s="594"/>
      <c r="D125" s="594"/>
      <c r="E125" s="595"/>
      <c r="F125" s="596">
        <f>SUM(F122:G124)</f>
        <v>1021</v>
      </c>
      <c r="G125" s="597"/>
      <c r="H125" s="596">
        <f>SUM(H122:I124)</f>
        <v>40000000</v>
      </c>
      <c r="I125" s="597"/>
    </row>
    <row r="126" spans="1:9" ht="8.25" customHeight="1">
      <c r="A126" s="111"/>
      <c r="B126" s="87"/>
      <c r="C126" s="87"/>
      <c r="D126" s="87"/>
      <c r="E126" s="112"/>
      <c r="F126" s="302"/>
      <c r="G126" s="303"/>
      <c r="H126" s="302"/>
      <c r="I126" s="303"/>
    </row>
    <row r="127" spans="1:9" ht="15.75">
      <c r="A127" s="88" t="s">
        <v>599</v>
      </c>
      <c r="B127" s="176"/>
      <c r="C127" s="176"/>
      <c r="D127" s="176"/>
      <c r="E127" s="176"/>
      <c r="F127" s="571" t="s">
        <v>500</v>
      </c>
      <c r="G127" s="572"/>
      <c r="H127" s="571" t="s">
        <v>301</v>
      </c>
      <c r="I127" s="572"/>
    </row>
    <row r="128" spans="1:9" ht="15.75">
      <c r="A128" s="118" t="s">
        <v>255</v>
      </c>
      <c r="B128" s="170"/>
      <c r="C128" s="170"/>
      <c r="D128" s="170"/>
      <c r="E128" s="170"/>
      <c r="F128" s="123"/>
      <c r="G128" s="124"/>
      <c r="H128" s="171"/>
      <c r="I128" s="124"/>
    </row>
    <row r="129" spans="1:9" ht="15.75">
      <c r="A129" s="91" t="s">
        <v>260</v>
      </c>
      <c r="B129" s="92"/>
      <c r="C129" s="92"/>
      <c r="D129" s="92"/>
      <c r="E129" s="92"/>
      <c r="F129" s="498">
        <v>-654377581</v>
      </c>
      <c r="G129" s="499"/>
      <c r="H129" s="446">
        <v>1306675069</v>
      </c>
      <c r="I129" s="447"/>
    </row>
    <row r="130" spans="1:9" ht="15.75">
      <c r="A130" s="91" t="s">
        <v>256</v>
      </c>
      <c r="B130" s="92"/>
      <c r="C130" s="92"/>
      <c r="D130" s="92"/>
      <c r="E130" s="92"/>
      <c r="F130" s="446"/>
      <c r="G130" s="447"/>
      <c r="H130" s="446"/>
      <c r="I130" s="447"/>
    </row>
    <row r="131" spans="1:9" ht="15.75">
      <c r="A131" s="91" t="s">
        <v>257</v>
      </c>
      <c r="B131" s="92"/>
      <c r="C131" s="92"/>
      <c r="D131" s="92"/>
      <c r="E131" s="92"/>
      <c r="F131" s="446"/>
      <c r="G131" s="447"/>
      <c r="H131" s="446"/>
      <c r="I131" s="447"/>
    </row>
    <row r="132" spans="1:9" ht="15.75">
      <c r="A132" s="91" t="s">
        <v>258</v>
      </c>
      <c r="B132" s="92"/>
      <c r="C132" s="92"/>
      <c r="D132" s="92"/>
      <c r="E132" s="92"/>
      <c r="F132" s="472">
        <v>283539845</v>
      </c>
      <c r="G132" s="473"/>
      <c r="H132" s="446">
        <v>347263452</v>
      </c>
      <c r="I132" s="447"/>
    </row>
    <row r="133" spans="1:9" ht="15.75">
      <c r="A133" s="91" t="s">
        <v>259</v>
      </c>
      <c r="B133" s="92"/>
      <c r="C133" s="92"/>
      <c r="D133" s="92"/>
      <c r="E133" s="92"/>
      <c r="F133" s="472">
        <f>F129-F132</f>
        <v>-937917426</v>
      </c>
      <c r="G133" s="473"/>
      <c r="H133" s="446">
        <f>H129-H132</f>
        <v>959411617</v>
      </c>
      <c r="I133" s="447"/>
    </row>
    <row r="134" spans="1:9" ht="15.75">
      <c r="A134" s="254" t="s">
        <v>653</v>
      </c>
      <c r="B134" s="92"/>
      <c r="C134" s="92"/>
      <c r="D134" s="92"/>
      <c r="E134" s="92"/>
      <c r="F134" s="472">
        <v>342218310</v>
      </c>
      <c r="G134" s="473"/>
      <c r="H134" s="446">
        <v>365927593</v>
      </c>
      <c r="I134" s="447"/>
    </row>
    <row r="135" spans="1:9" ht="15.75">
      <c r="A135" s="95" t="s">
        <v>259</v>
      </c>
      <c r="B135" s="96"/>
      <c r="C135" s="96"/>
      <c r="D135" s="96"/>
      <c r="E135" s="96"/>
      <c r="F135" s="587">
        <f>F133-F134</f>
        <v>-1280135736</v>
      </c>
      <c r="G135" s="588"/>
      <c r="H135" s="551">
        <f>H133-H134</f>
        <v>593484024</v>
      </c>
      <c r="I135" s="552"/>
    </row>
    <row r="136" spans="1:9" ht="15.75">
      <c r="A136" s="170" t="s">
        <v>261</v>
      </c>
      <c r="B136" s="170"/>
      <c r="C136" s="170"/>
      <c r="D136" s="170"/>
      <c r="E136" s="170"/>
      <c r="F136" s="171"/>
      <c r="G136" s="171"/>
      <c r="H136" s="171"/>
      <c r="I136" s="171"/>
    </row>
    <row r="137" spans="1:9" ht="30" customHeight="1">
      <c r="A137" s="586" t="s">
        <v>590</v>
      </c>
      <c r="B137" s="586"/>
      <c r="C137" s="586"/>
      <c r="D137" s="586"/>
      <c r="E137" s="586"/>
      <c r="F137" s="586"/>
      <c r="G137" s="586"/>
      <c r="H137" s="586"/>
      <c r="I137" s="586"/>
    </row>
    <row r="138" spans="1:9" ht="28.5" customHeight="1">
      <c r="A138" s="584" t="s">
        <v>262</v>
      </c>
      <c r="B138" s="584"/>
      <c r="C138" s="584"/>
      <c r="D138" s="584"/>
      <c r="E138" s="584"/>
      <c r="F138" s="584"/>
      <c r="G138" s="584"/>
      <c r="H138" s="584"/>
      <c r="I138" s="584"/>
    </row>
    <row r="139" spans="1:9" ht="129" customHeight="1">
      <c r="A139" s="591" t="s">
        <v>667</v>
      </c>
      <c r="B139" s="592"/>
      <c r="C139" s="592"/>
      <c r="D139" s="592"/>
      <c r="E139" s="592"/>
      <c r="F139" s="592"/>
      <c r="G139" s="592"/>
      <c r="H139" s="592"/>
      <c r="I139" s="592"/>
    </row>
    <row r="140" spans="1:9" ht="22.5" customHeight="1">
      <c r="A140" s="170" t="s">
        <v>268</v>
      </c>
      <c r="B140" s="170"/>
      <c r="C140" s="92"/>
      <c r="D140" s="92"/>
      <c r="E140" s="92"/>
      <c r="F140" s="122"/>
      <c r="G140" s="122"/>
      <c r="H140" s="122"/>
      <c r="I140" s="122"/>
    </row>
    <row r="141" spans="1:9" ht="16.5">
      <c r="A141" s="185"/>
      <c r="B141" s="185"/>
      <c r="C141" s="185"/>
      <c r="D141" s="185"/>
      <c r="E141" s="185"/>
      <c r="F141" s="186"/>
      <c r="G141" s="186"/>
      <c r="H141" s="186"/>
      <c r="I141" s="186"/>
    </row>
    <row r="142" spans="1:9" ht="16.5">
      <c r="A142" s="213"/>
      <c r="B142" s="213"/>
      <c r="C142" s="213"/>
      <c r="D142" s="213"/>
      <c r="E142" s="213"/>
      <c r="F142" s="585" t="s">
        <v>675</v>
      </c>
      <c r="G142" s="585"/>
      <c r="H142" s="585"/>
      <c r="I142" s="585"/>
    </row>
    <row r="143" spans="1:9" ht="16.5">
      <c r="A143" s="582" t="s">
        <v>602</v>
      </c>
      <c r="B143" s="582"/>
      <c r="C143" s="582"/>
      <c r="D143" s="582"/>
      <c r="E143" s="582"/>
      <c r="F143" s="582"/>
      <c r="G143" s="583" t="s">
        <v>29</v>
      </c>
      <c r="H143" s="583"/>
      <c r="I143" s="583"/>
    </row>
    <row r="144" spans="1:9" ht="15.75">
      <c r="A144" s="92"/>
      <c r="B144" s="92"/>
      <c r="C144" s="92"/>
      <c r="D144" s="92"/>
      <c r="E144" s="170"/>
      <c r="F144" s="122"/>
      <c r="G144" s="122"/>
      <c r="H144" s="122"/>
      <c r="I144" s="122"/>
    </row>
    <row r="145" spans="1:9" ht="15.75">
      <c r="A145" s="92"/>
      <c r="B145" s="92"/>
      <c r="C145" s="92"/>
      <c r="D145" s="92"/>
      <c r="E145" s="92"/>
      <c r="F145" s="122"/>
      <c r="G145" s="122"/>
      <c r="H145" s="122"/>
      <c r="I145" s="122"/>
    </row>
    <row r="146" spans="1:9" ht="15.75">
      <c r="A146" s="92"/>
      <c r="B146" s="92"/>
      <c r="C146" s="92"/>
      <c r="D146" s="92"/>
      <c r="E146" s="92"/>
      <c r="F146" s="122"/>
      <c r="G146" s="122"/>
      <c r="H146" s="122"/>
      <c r="I146" s="122"/>
    </row>
    <row r="147" spans="1:9" ht="15.75">
      <c r="A147" s="418" t="s">
        <v>670</v>
      </c>
      <c r="B147" s="418"/>
      <c r="C147" s="418"/>
      <c r="D147" s="418"/>
      <c r="E147" s="418" t="s">
        <v>670</v>
      </c>
      <c r="F147" s="419"/>
      <c r="G147" s="419"/>
      <c r="H147" s="419" t="s">
        <v>670</v>
      </c>
      <c r="I147" s="419"/>
    </row>
    <row r="148" spans="1:9" ht="15.75">
      <c r="A148" s="92"/>
      <c r="B148" s="92"/>
      <c r="C148" s="92"/>
      <c r="D148" s="92"/>
      <c r="E148" s="92"/>
      <c r="F148" s="122"/>
      <c r="G148" s="122"/>
      <c r="H148" s="122"/>
      <c r="I148" s="122"/>
    </row>
    <row r="149" spans="1:9" ht="15.75">
      <c r="A149" s="92"/>
      <c r="B149" s="92"/>
      <c r="C149" s="92"/>
      <c r="D149" s="92"/>
      <c r="E149" s="92"/>
      <c r="F149" s="122"/>
      <c r="G149" s="122"/>
      <c r="H149" s="122"/>
      <c r="I149" s="122"/>
    </row>
    <row r="150" spans="1:9" ht="16.5">
      <c r="A150" s="582" t="s">
        <v>427</v>
      </c>
      <c r="B150" s="582"/>
      <c r="C150" s="582"/>
      <c r="D150" s="582"/>
      <c r="E150" s="582"/>
      <c r="F150" s="582"/>
      <c r="G150" s="583" t="s">
        <v>374</v>
      </c>
      <c r="H150" s="583"/>
      <c r="I150" s="583"/>
    </row>
  </sheetData>
  <sheetProtection password="DAF5" sheet="1"/>
  <mergeCells count="223">
    <mergeCell ref="F63:G63"/>
    <mergeCell ref="H63:I63"/>
    <mergeCell ref="F125:G125"/>
    <mergeCell ref="H125:I125"/>
    <mergeCell ref="H129:I129"/>
    <mergeCell ref="F110:G110"/>
    <mergeCell ref="H110:I110"/>
    <mergeCell ref="H116:I116"/>
    <mergeCell ref="F117:G117"/>
    <mergeCell ref="H117:I117"/>
    <mergeCell ref="G143:I143"/>
    <mergeCell ref="A139:I139"/>
    <mergeCell ref="H127:I127"/>
    <mergeCell ref="F129:G129"/>
    <mergeCell ref="F127:G127"/>
    <mergeCell ref="A125:E125"/>
    <mergeCell ref="F132:G132"/>
    <mergeCell ref="H134:I134"/>
    <mergeCell ref="A18:E18"/>
    <mergeCell ref="A52:E52"/>
    <mergeCell ref="F52:G52"/>
    <mergeCell ref="F50:G50"/>
    <mergeCell ref="A51:E51"/>
    <mergeCell ref="F51:G51"/>
    <mergeCell ref="F45:G45"/>
    <mergeCell ref="F42:G42"/>
    <mergeCell ref="F49:G49"/>
    <mergeCell ref="F38:G38"/>
    <mergeCell ref="A61:E61"/>
    <mergeCell ref="A137:I137"/>
    <mergeCell ref="F133:G133"/>
    <mergeCell ref="H133:I133"/>
    <mergeCell ref="F135:G135"/>
    <mergeCell ref="H135:I135"/>
    <mergeCell ref="H132:I132"/>
    <mergeCell ref="F115:G115"/>
    <mergeCell ref="H114:I114"/>
    <mergeCell ref="F112:G112"/>
    <mergeCell ref="A150:F150"/>
    <mergeCell ref="G150:I150"/>
    <mergeCell ref="A138:I138"/>
    <mergeCell ref="F142:I142"/>
    <mergeCell ref="A143:F143"/>
    <mergeCell ref="F130:G130"/>
    <mergeCell ref="H130:I130"/>
    <mergeCell ref="F131:G131"/>
    <mergeCell ref="H131:I131"/>
    <mergeCell ref="F134:G134"/>
    <mergeCell ref="H112:I112"/>
    <mergeCell ref="F113:G113"/>
    <mergeCell ref="H113:I113"/>
    <mergeCell ref="F114:G114"/>
    <mergeCell ref="F106:G106"/>
    <mergeCell ref="H106:I106"/>
    <mergeCell ref="A107:E107"/>
    <mergeCell ref="F107:G107"/>
    <mergeCell ref="H107:I107"/>
    <mergeCell ref="F109:G109"/>
    <mergeCell ref="H109:I109"/>
    <mergeCell ref="F100:G100"/>
    <mergeCell ref="H100:I100"/>
    <mergeCell ref="F103:G103"/>
    <mergeCell ref="H103:I103"/>
    <mergeCell ref="F104:G104"/>
    <mergeCell ref="F105:G105"/>
    <mergeCell ref="A97:E97"/>
    <mergeCell ref="F97:G97"/>
    <mergeCell ref="H97:I97"/>
    <mergeCell ref="F98:G98"/>
    <mergeCell ref="H98:I98"/>
    <mergeCell ref="F99:G99"/>
    <mergeCell ref="H99:I99"/>
    <mergeCell ref="F94:G94"/>
    <mergeCell ref="H94:I94"/>
    <mergeCell ref="A95:E95"/>
    <mergeCell ref="F95:G95"/>
    <mergeCell ref="H95:I95"/>
    <mergeCell ref="F96:G96"/>
    <mergeCell ref="H96:I96"/>
    <mergeCell ref="H78:I78"/>
    <mergeCell ref="F79:G79"/>
    <mergeCell ref="H79:I79"/>
    <mergeCell ref="F80:G80"/>
    <mergeCell ref="H80:I80"/>
    <mergeCell ref="F93:G93"/>
    <mergeCell ref="H93:I93"/>
    <mergeCell ref="F76:G76"/>
    <mergeCell ref="H76:I76"/>
    <mergeCell ref="F116:G116"/>
    <mergeCell ref="F118:G118"/>
    <mergeCell ref="H118:I118"/>
    <mergeCell ref="F119:G119"/>
    <mergeCell ref="H119:I119"/>
    <mergeCell ref="F77:G77"/>
    <mergeCell ref="H77:I77"/>
    <mergeCell ref="F78:G78"/>
    <mergeCell ref="A120:E120"/>
    <mergeCell ref="F120:G120"/>
    <mergeCell ref="H120:I120"/>
    <mergeCell ref="F121:G121"/>
    <mergeCell ref="H121:I121"/>
    <mergeCell ref="F122:G122"/>
    <mergeCell ref="H122:I122"/>
    <mergeCell ref="F58:G58"/>
    <mergeCell ref="H58:I58"/>
    <mergeCell ref="F123:G123"/>
    <mergeCell ref="H123:I123"/>
    <mergeCell ref="F59:G59"/>
    <mergeCell ref="H59:I59"/>
    <mergeCell ref="F60:G60"/>
    <mergeCell ref="H60:I60"/>
    <mergeCell ref="F62:G62"/>
    <mergeCell ref="H62:I62"/>
    <mergeCell ref="H49:I49"/>
    <mergeCell ref="F56:G56"/>
    <mergeCell ref="H56:I56"/>
    <mergeCell ref="F57:G57"/>
    <mergeCell ref="H57:I57"/>
    <mergeCell ref="H52:I52"/>
    <mergeCell ref="H50:I50"/>
    <mergeCell ref="H45:I45"/>
    <mergeCell ref="F46:G46"/>
    <mergeCell ref="H46:I46"/>
    <mergeCell ref="H51:I51"/>
    <mergeCell ref="F54:G54"/>
    <mergeCell ref="H54:I54"/>
    <mergeCell ref="F47:G47"/>
    <mergeCell ref="H47:I47"/>
    <mergeCell ref="F48:G48"/>
    <mergeCell ref="H48:I48"/>
    <mergeCell ref="H42:I42"/>
    <mergeCell ref="A43:E43"/>
    <mergeCell ref="F43:G43"/>
    <mergeCell ref="H43:I43"/>
    <mergeCell ref="F44:G44"/>
    <mergeCell ref="H44:I44"/>
    <mergeCell ref="H38:I38"/>
    <mergeCell ref="F40:G40"/>
    <mergeCell ref="H40:I40"/>
    <mergeCell ref="F41:G41"/>
    <mergeCell ref="H41:I41"/>
    <mergeCell ref="F35:G35"/>
    <mergeCell ref="H35:I35"/>
    <mergeCell ref="F36:G36"/>
    <mergeCell ref="H36:I36"/>
    <mergeCell ref="F37:G37"/>
    <mergeCell ref="H37:I37"/>
    <mergeCell ref="F32:G32"/>
    <mergeCell ref="H32:I32"/>
    <mergeCell ref="F33:G33"/>
    <mergeCell ref="H33:I33"/>
    <mergeCell ref="F34:G34"/>
    <mergeCell ref="H34:I34"/>
    <mergeCell ref="F29:G29"/>
    <mergeCell ref="H29:I29"/>
    <mergeCell ref="F30:G30"/>
    <mergeCell ref="H30:I30"/>
    <mergeCell ref="F31:G31"/>
    <mergeCell ref="H31:I31"/>
    <mergeCell ref="F26:G26"/>
    <mergeCell ref="H26:I26"/>
    <mergeCell ref="F27:G27"/>
    <mergeCell ref="H27:I27"/>
    <mergeCell ref="F28:G28"/>
    <mergeCell ref="H28:I28"/>
    <mergeCell ref="F23:G23"/>
    <mergeCell ref="H23:I23"/>
    <mergeCell ref="A24:E24"/>
    <mergeCell ref="F24:G24"/>
    <mergeCell ref="H24:I24"/>
    <mergeCell ref="F25:G25"/>
    <mergeCell ref="H25:I25"/>
    <mergeCell ref="F21:G21"/>
    <mergeCell ref="H21:I21"/>
    <mergeCell ref="F124:G124"/>
    <mergeCell ref="H124:I124"/>
    <mergeCell ref="H70:I70"/>
    <mergeCell ref="F71:G71"/>
    <mergeCell ref="F72:G72"/>
    <mergeCell ref="F73:G73"/>
    <mergeCell ref="F22:G22"/>
    <mergeCell ref="H22:I22"/>
    <mergeCell ref="F18:G18"/>
    <mergeCell ref="H18:I18"/>
    <mergeCell ref="F19:G19"/>
    <mergeCell ref="H19:I19"/>
    <mergeCell ref="H12:I12"/>
    <mergeCell ref="F12:G12"/>
    <mergeCell ref="F17:G17"/>
    <mergeCell ref="H17:I17"/>
    <mergeCell ref="F13:G13"/>
    <mergeCell ref="H13:I13"/>
    <mergeCell ref="A14:I14"/>
    <mergeCell ref="A16:E16"/>
    <mergeCell ref="A17:E17"/>
    <mergeCell ref="F3:G3"/>
    <mergeCell ref="F8:G8"/>
    <mergeCell ref="H8:I8"/>
    <mergeCell ref="F9:G9"/>
    <mergeCell ref="H9:I9"/>
    <mergeCell ref="F10:G10"/>
    <mergeCell ref="H10:I10"/>
    <mergeCell ref="H3:I3"/>
    <mergeCell ref="F7:G7"/>
    <mergeCell ref="H7:I7"/>
    <mergeCell ref="H73:I73"/>
    <mergeCell ref="F67:G67"/>
    <mergeCell ref="H67:I67"/>
    <mergeCell ref="F68:G68"/>
    <mergeCell ref="H68:I68"/>
    <mergeCell ref="F70:G70"/>
    <mergeCell ref="F16:G16"/>
    <mergeCell ref="H16:I16"/>
    <mergeCell ref="H71:I71"/>
    <mergeCell ref="H72:I72"/>
    <mergeCell ref="F4:G4"/>
    <mergeCell ref="H4:I4"/>
    <mergeCell ref="F5:G5"/>
    <mergeCell ref="H5:I5"/>
    <mergeCell ref="F6:G6"/>
    <mergeCell ref="H6:I6"/>
    <mergeCell ref="F11:G11"/>
    <mergeCell ref="H11:I11"/>
  </mergeCells>
  <printOptions/>
  <pageMargins left="0.75" right="0.25" top="1" bottom="1"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phuc</cp:lastModifiedBy>
  <cp:lastPrinted>2015-05-15T03:22:27Z</cp:lastPrinted>
  <dcterms:created xsi:type="dcterms:W3CDTF">2003-03-30T03:53:28Z</dcterms:created>
  <dcterms:modified xsi:type="dcterms:W3CDTF">2015-05-18T03:33:12Z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