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e4af429111864416"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90" yWindow="-105" windowWidth="8280" windowHeight="8145" activeTab="3"/>
  </bookViews>
  <sheets>
    <sheet name="KQKD" sheetId="2" r:id="rId1"/>
    <sheet name="BCDKT" sheetId="1" r:id="rId2"/>
    <sheet name="LCTT" sheetId="3" r:id="rId3"/>
    <sheet name="TMBCTC" sheetId="4" r:id="rId4"/>
    <sheet name="Sheet5" sheetId="5" r:id="rId5"/>
  </sheets>
  <externalReferences>
    <externalReference r:id="rId6"/>
  </externalReferences>
  <calcPr calcId="124519"/>
</workbook>
</file>

<file path=xl/calcChain.xml><?xml version="1.0" encoding="utf-8"?>
<calcChain xmlns="http://schemas.openxmlformats.org/spreadsheetml/2006/main">
  <c r="D40" i="3"/>
  <c r="D323" i="4" l="1"/>
  <c r="D304"/>
  <c r="E260"/>
  <c r="E262" s="1"/>
  <c r="D283" s="1"/>
  <c r="D155"/>
  <c r="D156" s="1"/>
  <c r="F111" i="1"/>
  <c r="E340" i="4"/>
  <c r="E330"/>
  <c r="D330"/>
  <c r="E326"/>
  <c r="D326"/>
  <c r="E320"/>
  <c r="D320"/>
  <c r="E313"/>
  <c r="D313"/>
  <c r="E301"/>
  <c r="D301"/>
  <c r="N300"/>
  <c r="O300" s="1"/>
  <c r="N299"/>
  <c r="M299"/>
  <c r="N298"/>
  <c r="M298"/>
  <c r="N297"/>
  <c r="L297"/>
  <c r="L300" s="1"/>
  <c r="L302" s="1"/>
  <c r="N296"/>
  <c r="M296"/>
  <c r="E295"/>
  <c r="E305" s="1"/>
  <c r="D295"/>
  <c r="E290"/>
  <c r="E284" s="1"/>
  <c r="E292" s="1"/>
  <c r="D284"/>
  <c r="E268"/>
  <c r="D268"/>
  <c r="E257"/>
  <c r="D257"/>
  <c r="D259" s="1"/>
  <c r="D262" s="1"/>
  <c r="C257"/>
  <c r="C259" s="1"/>
  <c r="C262" s="1"/>
  <c r="B257"/>
  <c r="B259" s="1"/>
  <c r="B262" s="1"/>
  <c r="E249"/>
  <c r="D249"/>
  <c r="E240"/>
  <c r="D240"/>
  <c r="E235"/>
  <c r="D235"/>
  <c r="E229"/>
  <c r="D229"/>
  <c r="E225"/>
  <c r="D225"/>
  <c r="C225"/>
  <c r="B225"/>
  <c r="E219"/>
  <c r="D219"/>
  <c r="C219"/>
  <c r="C218" s="1"/>
  <c r="E218"/>
  <c r="E202"/>
  <c r="A201"/>
  <c r="E200"/>
  <c r="E199"/>
  <c r="D199"/>
  <c r="D201" s="1"/>
  <c r="A199"/>
  <c r="D197"/>
  <c r="E196"/>
  <c r="E194"/>
  <c r="E189"/>
  <c r="A187"/>
  <c r="E186"/>
  <c r="E185"/>
  <c r="E184"/>
  <c r="D183"/>
  <c r="D187" s="1"/>
  <c r="C183"/>
  <c r="C187" s="1"/>
  <c r="B183"/>
  <c r="B187" s="1"/>
  <c r="A183"/>
  <c r="E180"/>
  <c r="E179"/>
  <c r="D178"/>
  <c r="D181" s="1"/>
  <c r="D190" s="1"/>
  <c r="C178"/>
  <c r="C181" s="1"/>
  <c r="C190" s="1"/>
  <c r="B178"/>
  <c r="B181" s="1"/>
  <c r="B190" s="1"/>
  <c r="E165"/>
  <c r="D165"/>
  <c r="E160"/>
  <c r="D160"/>
  <c r="E156"/>
  <c r="D151"/>
  <c r="C206" s="1"/>
  <c r="D226" s="1"/>
  <c r="D232" s="1"/>
  <c r="D236" s="1"/>
  <c r="D241" s="1"/>
  <c r="D265" s="1"/>
  <c r="D272" s="1"/>
  <c r="D281" s="1"/>
  <c r="D294" s="1"/>
  <c r="D307" s="1"/>
  <c r="D315" s="1"/>
  <c r="D321" s="1"/>
  <c r="E150"/>
  <c r="D150"/>
  <c r="C150"/>
  <c r="A150"/>
  <c r="E140"/>
  <c r="E151" s="1"/>
  <c r="C140"/>
  <c r="E139"/>
  <c r="D139"/>
  <c r="D282" l="1"/>
  <c r="D292" s="1"/>
  <c r="D305"/>
  <c r="O296"/>
  <c r="O298"/>
  <c r="E201"/>
  <c r="O299"/>
  <c r="D157"/>
  <c r="E197"/>
  <c r="E226"/>
  <c r="E232" s="1"/>
  <c r="E236" s="1"/>
  <c r="E241" s="1"/>
  <c r="E157"/>
  <c r="D206" s="1"/>
  <c r="D204"/>
  <c r="E178"/>
  <c r="E181" s="1"/>
  <c r="M297"/>
  <c r="O297" s="1"/>
  <c r="E183"/>
  <c r="E187" s="1"/>
  <c r="D203"/>
  <c r="E203" s="1"/>
  <c r="E204" l="1"/>
  <c r="O301"/>
  <c r="O303" s="1"/>
  <c r="E190"/>
  <c r="E281"/>
  <c r="E272"/>
  <c r="E294" s="1"/>
  <c r="E307" s="1"/>
  <c r="E315" s="1"/>
  <c r="E321" s="1"/>
  <c r="E327" s="1"/>
  <c r="E265"/>
</calcChain>
</file>

<file path=xl/comments1.xml><?xml version="1.0" encoding="utf-8"?>
<comments xmlns="http://schemas.openxmlformats.org/spreadsheetml/2006/main">
  <authors>
    <author>user</author>
  </authors>
  <commentList>
    <comment ref="A16" authorId="0">
      <text>
        <r>
          <rPr>
            <b/>
            <sz val="8"/>
            <color indexed="81"/>
            <rFont val="Tahoma"/>
            <family val="2"/>
          </rPr>
          <t>user:</t>
        </r>
        <r>
          <rPr>
            <sz val="8"/>
            <color indexed="81"/>
            <rFont val="Tahoma"/>
            <family val="2"/>
          </rPr>
          <t xml:space="preserve">
TK 1281,1282,1288, o qua 12 thang</t>
        </r>
      </text>
    </comment>
    <comment ref="A34" authorId="0">
      <text>
        <r>
          <rPr>
            <b/>
            <sz val="8"/>
            <color indexed="81"/>
            <rFont val="Tahoma"/>
            <family val="2"/>
          </rPr>
          <t>user:</t>
        </r>
        <r>
          <rPr>
            <sz val="8"/>
            <color indexed="81"/>
            <rFont val="Tahoma"/>
            <family val="2"/>
          </rPr>
          <t xml:space="preserve">
Cong Co TK 1411</t>
        </r>
      </text>
    </comment>
    <comment ref="A82" authorId="0">
      <text>
        <r>
          <rPr>
            <b/>
            <sz val="8"/>
            <color indexed="81"/>
            <rFont val="Tahoma"/>
            <family val="2"/>
          </rPr>
          <t>user:</t>
        </r>
        <r>
          <rPr>
            <sz val="8"/>
            <color indexed="81"/>
            <rFont val="Tahoma"/>
            <family val="2"/>
          </rPr>
          <t xml:space="preserve">
TK 338,138,344</t>
        </r>
      </text>
    </comment>
    <comment ref="F82" authorId="0">
      <text>
        <r>
          <rPr>
            <b/>
            <sz val="8"/>
            <color indexed="81"/>
            <rFont val="Tahoma"/>
            <family val="2"/>
          </rPr>
          <t>user:</t>
        </r>
        <r>
          <rPr>
            <sz val="8"/>
            <color indexed="81"/>
            <rFont val="Tahoma"/>
            <family val="2"/>
          </rPr>
          <t xml:space="preserve">
TK co 1411
</t>
        </r>
      </text>
    </comment>
  </commentList>
</comments>
</file>

<file path=xl/comments2.xml><?xml version="1.0" encoding="utf-8"?>
<comments xmlns="http://schemas.openxmlformats.org/spreadsheetml/2006/main">
  <authors>
    <author>TLC</author>
    <author>Tuyen1</author>
    <author>DUNG</author>
    <author>lytu</author>
  </authors>
  <commentList>
    <comment ref="D144" authorId="0">
      <text>
        <r>
          <rPr>
            <b/>
            <sz val="8"/>
            <color indexed="81"/>
            <rFont val="Tahoma"/>
            <family val="2"/>
          </rPr>
          <t>TLC:</t>
        </r>
        <r>
          <rPr>
            <sz val="8"/>
            <color indexed="81"/>
            <rFont val="Tahoma"/>
            <family val="2"/>
          </rPr>
          <t xml:space="preserve">
Cho vay</t>
        </r>
      </text>
    </comment>
    <comment ref="E144" authorId="0">
      <text>
        <r>
          <rPr>
            <b/>
            <sz val="8"/>
            <color indexed="81"/>
            <rFont val="Tahoma"/>
            <family val="2"/>
          </rPr>
          <t>TLC:</t>
        </r>
        <r>
          <rPr>
            <sz val="8"/>
            <color indexed="81"/>
            <rFont val="Tahoma"/>
            <family val="2"/>
          </rPr>
          <t xml:space="preserve">
Cho vay</t>
        </r>
      </text>
    </comment>
    <comment ref="D154" authorId="1">
      <text>
        <r>
          <rPr>
            <b/>
            <sz val="8"/>
            <color indexed="81"/>
            <rFont val="Tahoma"/>
            <family val="2"/>
          </rPr>
          <t>Tuyen1:</t>
        </r>
        <r>
          <rPr>
            <sz val="8"/>
            <color indexed="81"/>
            <rFont val="Tahoma"/>
            <family val="2"/>
          </rPr>
          <t xml:space="preserve">
No-
ung luong+BHXH</t>
        </r>
      </text>
    </comment>
    <comment ref="E154" authorId="1">
      <text>
        <r>
          <rPr>
            <b/>
            <sz val="8"/>
            <color indexed="81"/>
            <rFont val="Tahoma"/>
            <family val="2"/>
          </rPr>
          <t>Tuyen1:</t>
        </r>
        <r>
          <rPr>
            <sz val="8"/>
            <color indexed="81"/>
            <rFont val="Tahoma"/>
            <family val="2"/>
          </rPr>
          <t xml:space="preserve">
No-
ung luong+BHXH</t>
        </r>
      </text>
    </comment>
    <comment ref="D155" authorId="2">
      <text>
        <r>
          <rPr>
            <b/>
            <sz val="8"/>
            <color indexed="81"/>
            <rFont val="Tahoma"/>
            <family val="2"/>
          </rPr>
          <t>DUNG:</t>
        </r>
        <r>
          <rPr>
            <sz val="8"/>
            <color indexed="81"/>
            <rFont val="Tahoma"/>
            <family val="2"/>
          </rPr>
          <t xml:space="preserve">
NO TK 338+No 1388
No 3383,84,89...</t>
        </r>
      </text>
    </comment>
    <comment ref="E155" authorId="2">
      <text>
        <r>
          <rPr>
            <b/>
            <sz val="8"/>
            <color indexed="81"/>
            <rFont val="Tahoma"/>
            <family val="2"/>
          </rPr>
          <t>DUNG:</t>
        </r>
        <r>
          <rPr>
            <sz val="8"/>
            <color indexed="81"/>
            <rFont val="Tahoma"/>
            <family val="2"/>
          </rPr>
          <t xml:space="preserve">
NO TK 338+No 1388
No 3383,84,89...</t>
        </r>
      </text>
    </comment>
    <comment ref="E163" authorId="3">
      <text>
        <r>
          <rPr>
            <b/>
            <sz val="8"/>
            <color indexed="81"/>
            <rFont val="Tahoma"/>
            <family val="2"/>
          </rPr>
          <t>lytu:</t>
        </r>
        <r>
          <rPr>
            <sz val="8"/>
            <color indexed="81"/>
            <rFont val="Tahoma"/>
            <family val="2"/>
          </rPr>
          <t xml:space="preserve">
No TK 33351</t>
        </r>
      </text>
    </comment>
    <comment ref="D195" authorId="1">
      <text>
        <r>
          <rPr>
            <b/>
            <sz val="8"/>
            <color indexed="81"/>
            <rFont val="Tahoma"/>
            <family val="2"/>
          </rPr>
          <t>Tuyen1:</t>
        </r>
        <r>
          <rPr>
            <sz val="8"/>
            <color indexed="81"/>
            <rFont val="Tahoma"/>
            <family val="2"/>
          </rPr>
          <t xml:space="preserve">
may lanh 2HP phong KH/T9 -11</t>
        </r>
      </text>
    </comment>
    <comment ref="F218" authorId="3">
      <text>
        <r>
          <rPr>
            <b/>
            <sz val="8"/>
            <color indexed="81"/>
            <rFont val="Tahoma"/>
            <family val="2"/>
          </rPr>
          <t>lytu:</t>
        </r>
        <r>
          <rPr>
            <sz val="8"/>
            <color indexed="81"/>
            <rFont val="Tahoma"/>
            <family val="2"/>
          </rPr>
          <t xml:space="preserve">
Hoc lieu tra dot 1=5.000dong/CP</t>
        </r>
      </text>
    </comment>
    <comment ref="D228" authorId="3">
      <text>
        <r>
          <rPr>
            <b/>
            <sz val="8"/>
            <color indexed="81"/>
            <rFont val="Tahoma"/>
            <family val="2"/>
          </rPr>
          <t>lytu:</t>
        </r>
        <r>
          <rPr>
            <sz val="8"/>
            <color indexed="81"/>
            <rFont val="Tahoma"/>
            <family val="2"/>
          </rPr>
          <t xml:space="preserve">
Chuyen Tu TSCD sang
</t>
        </r>
      </text>
    </comment>
    <comment ref="E228" authorId="3">
      <text>
        <r>
          <rPr>
            <b/>
            <sz val="8"/>
            <color indexed="81"/>
            <rFont val="Tahoma"/>
            <family val="2"/>
          </rPr>
          <t>lytu:</t>
        </r>
        <r>
          <rPr>
            <sz val="8"/>
            <color indexed="81"/>
            <rFont val="Tahoma"/>
            <family val="2"/>
          </rPr>
          <t xml:space="preserve">
Chuyen Tu TSCD sang
</t>
        </r>
      </text>
    </comment>
    <comment ref="D248" authorId="1">
      <text>
        <r>
          <rPr>
            <b/>
            <sz val="8"/>
            <color indexed="81"/>
            <rFont val="Tahoma"/>
            <family val="2"/>
          </rPr>
          <t>Tuyen1:</t>
        </r>
        <r>
          <rPr>
            <sz val="8"/>
            <color indexed="81"/>
            <rFont val="Tahoma"/>
            <family val="2"/>
          </rPr>
          <t xml:space="preserve">
CO TK 3388+1388
3382,</t>
        </r>
      </text>
    </comment>
    <comment ref="E248" authorId="1">
      <text>
        <r>
          <rPr>
            <b/>
            <sz val="8"/>
            <color indexed="81"/>
            <rFont val="Tahoma"/>
            <family val="2"/>
          </rPr>
          <t>Tuyen1:</t>
        </r>
        <r>
          <rPr>
            <sz val="8"/>
            <color indexed="81"/>
            <rFont val="Tahoma"/>
            <family val="2"/>
          </rPr>
          <t xml:space="preserve">
CO TK 3388+co1388</t>
        </r>
      </text>
    </comment>
    <comment ref="L296" authorId="1">
      <text>
        <r>
          <rPr>
            <b/>
            <sz val="8"/>
            <color indexed="81"/>
            <rFont val="Tahoma"/>
            <family val="2"/>
          </rPr>
          <t>Tuyen1:SGK tra lai</t>
        </r>
      </text>
    </comment>
    <comment ref="E304" authorId="0">
      <text>
        <r>
          <rPr>
            <b/>
            <sz val="8"/>
            <color indexed="81"/>
            <rFont val="Tahoma"/>
            <family val="2"/>
          </rPr>
          <t>TLC:</t>
        </r>
        <r>
          <rPr>
            <sz val="8"/>
            <color indexed="81"/>
            <rFont val="Tahoma"/>
            <family val="2"/>
          </rPr>
          <t xml:space="preserve">
SGK</t>
        </r>
      </text>
    </comment>
  </commentList>
</comments>
</file>

<file path=xl/sharedStrings.xml><?xml version="1.0" encoding="utf-8"?>
<sst xmlns="http://schemas.openxmlformats.org/spreadsheetml/2006/main" count="636" uniqueCount="570">
  <si>
    <t xml:space="preserve"> Tại ngày ... tháng ... năm ...(1)</t>
  </si>
  <si>
    <t>TÀI SẢN</t>
  </si>
  <si>
    <t>Mã</t>
  </si>
  <si>
    <t>số</t>
  </si>
  <si>
    <t>Thuyết minh</t>
  </si>
  <si>
    <t>Số</t>
  </si>
  <si>
    <t xml:space="preserve">đầu  năm </t>
  </si>
  <si>
    <t>A - Tài sản ngắn hạn</t>
  </si>
  <si>
    <t>I. Tiền và các khoản tương đương tiền</t>
  </si>
  <si>
    <t xml:space="preserve">1. Tiền </t>
  </si>
  <si>
    <t>2. Các khoản tương đương tiền</t>
  </si>
  <si>
    <t>II. Đầu tư tài chính ngắn hạn</t>
  </si>
  <si>
    <t>1. Chứng khoán kinh doanh</t>
  </si>
  <si>
    <t>2. Dự phòng giảm giá chứng khoán kinh doanh (*) (2)</t>
  </si>
  <si>
    <t>3. Đầu tư nắm giữ đến ngày đáo hạn</t>
  </si>
  <si>
    <t>III. Các khoản phải thu ngắn hạn</t>
  </si>
  <si>
    <t xml:space="preserve">1. Phải thu ngắn hạn của khách hàng </t>
  </si>
  <si>
    <t>2. Trả trước cho người bán</t>
  </si>
  <si>
    <t>3. Phải thu nội bộ ngắn hạn</t>
  </si>
  <si>
    <t>4. Phải thu theo tiến độ kế hoạch hợp đồng xây dựng</t>
  </si>
  <si>
    <t>5. Phải thu về cho vay ngắn hạn</t>
  </si>
  <si>
    <t>6. Phải thu ngắn hạn khác</t>
  </si>
  <si>
    <t>7. Dự phòng phải thu ngắn hạn khó đòi (*)</t>
  </si>
  <si>
    <t>IV. Hàng tồn kho</t>
  </si>
  <si>
    <t>1. Hàng tồn kho</t>
  </si>
  <si>
    <t>2. Dự phòng giảm giá hàng tồn kho (*)</t>
  </si>
  <si>
    <t>V. Tài sản ngắn hạn khác</t>
  </si>
  <si>
    <t xml:space="preserve">1. Chi phí trả trước ngắn hạn </t>
  </si>
  <si>
    <t>2. Thuế GTGT được khấu trừ</t>
  </si>
  <si>
    <t>3. Thuế và các khoản khác phải thu Nhà nước</t>
  </si>
  <si>
    <t>4. Giao dịch mua bán lại trái phiếu Chính phủ</t>
  </si>
  <si>
    <t>5. Tài sản ngắn hạn khác</t>
  </si>
  <si>
    <t>B - TÀI SẢN DÀI HẠN</t>
  </si>
  <si>
    <t xml:space="preserve">I. Các khoản phải thu dài hạn </t>
  </si>
  <si>
    <t>1. Phải thu dài hạn của khách hàng</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</si>
  <si>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</si>
  <si>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</si>
  <si>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</si>
  <si>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</si>
  <si>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</si>
  <si>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</si>
  <si>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</si>
  <si>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 xml:space="preserve">IV. Tài sản dở dang dài hạn </t>
  </si>
  <si>
    <t xml:space="preserve">1. Chi phí sản xuất, kinh doanh dở dang dài hạn </t>
  </si>
  <si>
    <t>2. Chi phí xây dựng cơ bản dở dang</t>
  </si>
  <si>
    <t>V. Đầu tư tài chính dài hạn</t>
  </si>
  <si>
    <t xml:space="preserve">1. Đầu tư vào công ty con </t>
  </si>
  <si>
    <t>2. Đầu tư vào công ty liên doanh, liên kết</t>
  </si>
  <si>
    <t>4. Dự phòng đầu tư tài chính dài hạn (*)</t>
  </si>
  <si>
    <t>5. Đầu tư nắm giữ đến ngày đáo hạn</t>
  </si>
  <si>
    <t>VI. Tài sản dài hạn khác</t>
  </si>
  <si>
    <t>1. Chi phí trả trước dài hạn</t>
  </si>
  <si>
    <t>2. Tài sản thuế thu nhập hoãn lại</t>
  </si>
  <si>
    <t>Tổng cộng tài sản (270 = 100 + 200)</t>
  </si>
  <si>
    <t>C – Nợ phải trả</t>
  </si>
  <si>
    <t>I. Nợ ngắn hạn</t>
  </si>
  <si>
    <t>14. Giao dịch mua bán lại trái phiếu Chính phủ</t>
  </si>
  <si>
    <t>II. Nợ dài hạn</t>
  </si>
  <si>
    <t>1. Phải trả người bán dài hạn</t>
  </si>
  <si>
    <t>D - VỐN CHỦ SỞ HỮU</t>
  </si>
  <si>
    <t>I. Vốn chủ sở hữu</t>
  </si>
  <si>
    <t>1. Vốn góp của chủ sở hữu</t>
  </si>
  <si>
    <t>2. Thặng dư vốn cổ phần</t>
  </si>
  <si>
    <t>3. Quyền chọn chuyển đổi trái phiếu</t>
  </si>
  <si>
    <t xml:space="preserve">4. Vốn khác của chủ sở hữu </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</si>
  <si>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</si>
  <si>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</si>
  <si>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</si>
  <si>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</si>
  <si>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</si>
  <si>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</si>
  <si>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</si>
  <si>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lũy kế đến cuối kỳ trước</t>
  </si>
  <si>
    <t xml:space="preserve">     - LNST chưa phân phối kỳ này</t>
  </si>
  <si>
    <t>421a</t>
  </si>
  <si>
    <t>421b</t>
  </si>
  <si>
    <t xml:space="preserve">  12. Nguồn vốn đầu tư XDCB</t>
  </si>
  <si>
    <t>II. Nguồn kinh phí và quỹ khác</t>
  </si>
  <si>
    <t xml:space="preserve">  1. Nguồn kinh phí </t>
  </si>
  <si>
    <t xml:space="preserve">  2. Nguồn kinh phí đã hình thành TSCĐ</t>
  </si>
  <si>
    <t>Tổng cộng nguồn vốn (440 = 300 + 400)</t>
  </si>
  <si>
    <t>Kế toán trưởng</t>
  </si>
  <si>
    <t>Giám đốc</t>
  </si>
  <si>
    <t>1. Doanh thu bán hàng và cung cấp dịch vụ</t>
  </si>
  <si>
    <t>2. Các khoản giảm trừ doanh thu</t>
  </si>
  <si>
    <t>4. Giá vốn hàng bán</t>
  </si>
  <si>
    <t>6. Doanh thu hoạt động tài chính</t>
  </si>
  <si>
    <t>7. Chi phí tài chính</t>
  </si>
  <si>
    <t>Đơn vị báo cáo:......................</t>
  </si>
  <si>
    <t>Địa chỉ:…………...................</t>
  </si>
  <si>
    <t>Chỉ tiêu</t>
  </si>
  <si>
    <t>Mã số</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</si>
  <si>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</si>
  <si>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</si>
  <si>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</si>
  <si>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</si>
  <si>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</si>
  <si>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</si>
  <si>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</si>
  <si>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</si>
  <si>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</si>
  <si>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</si>
  <si>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</si>
  <si>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</si>
  <si>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</si>
  <si>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</si>
  <si>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</si>
  <si>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</si>
  <si>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</si>
  <si>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</si>
  <si>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</si>
  <si>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</si>
  <si>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</si>
  <si>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</si>
  <si>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</si>
  <si>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</si>
  <si>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</si>
  <si>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</si>
  <si>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</si>
  <si>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</si>
  <si>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</si>
  <si>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</si>
  <si>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 xml:space="preserve">  </t>
  </si>
  <si>
    <t xml:space="preserve">                     </t>
  </si>
  <si>
    <t xml:space="preserve">                (Ban hành theo Thông tư số  200/2014/TT-BTC Ngày 22/12/2014 của Bộ Tài chính)</t>
  </si>
  <si>
    <t>Mẫu số B 03 – DN</t>
  </si>
  <si>
    <t>Cộng</t>
  </si>
  <si>
    <t>Nhà cửa, vật kiến trúc</t>
  </si>
  <si>
    <t>V.1</t>
  </si>
  <si>
    <t>V.2</t>
  </si>
  <si>
    <t>V.3</t>
  </si>
  <si>
    <t>V.4</t>
  </si>
  <si>
    <t>V.6</t>
  </si>
  <si>
    <t>V.7</t>
  </si>
  <si>
    <t>V,8</t>
  </si>
  <si>
    <t>V,9</t>
  </si>
  <si>
    <t>V.10</t>
  </si>
  <si>
    <t>V.11</t>
  </si>
  <si>
    <t>V.12</t>
  </si>
  <si>
    <t>V.13</t>
  </si>
  <si>
    <t>8. Tài sản thiếu chờ xử lý</t>
  </si>
  <si>
    <t>10. Vay và nợ thuê tài chính ngắn hạn</t>
  </si>
  <si>
    <t>1. Phải trả người bán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</si>
  <si>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</si>
  <si>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</si>
  <si>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</si>
  <si>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</si>
  <si>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</si>
  <si>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 xml:space="preserve">8. Doanh thu chưa thực hiện ngắn hạn </t>
  </si>
  <si>
    <t xml:space="preserve">11. Quỹ khen thưởng, phúc lợi </t>
  </si>
  <si>
    <t>12. Quỹ bình ổn giá</t>
  </si>
  <si>
    <t>9. Phải trả ngắn hạn khác</t>
  </si>
  <si>
    <t>11. Dự phòng phải trả ngắn hạn</t>
  </si>
  <si>
    <t>`</t>
  </si>
  <si>
    <t xml:space="preserve">THUYEÁT MINH BAÙO CAÙO TAØI CHÍNH </t>
  </si>
  <si>
    <t>I. Đặc điểm hoạt động</t>
  </si>
  <si>
    <t xml:space="preserve">    Hình thức sở hữu vốn:</t>
  </si>
  <si>
    <t xml:space="preserve">        CTy Cổ phần vốn góp, trong đó Nhà Xuất bản Giáo dục Việt Nam (DNNN) nắm giữ 40 % vốn điều lệ.</t>
  </si>
  <si>
    <t>1- Hình thức sở hữu vốn : Cty Cổ phần,cổ đông góp vốn 100%</t>
  </si>
  <si>
    <t xml:space="preserve">    Ngành nghề kinh doanh chính:</t>
  </si>
  <si>
    <r>
      <t>1.     </t>
    </r>
    <r>
      <rPr>
        <sz val="11"/>
        <rFont val="Times New Roman"/>
        <family val="1"/>
      </rPr>
      <t>Bán buôn đồ dùng khác (sách giáo khoa).</t>
    </r>
  </si>
  <si>
    <r>
      <t>2.     </t>
    </r>
    <r>
      <rPr>
        <sz val="11"/>
        <rFont val="Times New Roman"/>
        <family val="1"/>
      </rPr>
      <t>Bán buôn thiết bị khác (thiết bị giáo dục, văn phòng phẩm)</t>
    </r>
  </si>
  <si>
    <r>
      <t>3.     </t>
    </r>
    <r>
      <rPr>
        <sz val="11"/>
        <rFont val="Times New Roman"/>
        <family val="1"/>
      </rPr>
      <t>Sản xuất thiết bị giáo dục, văn phòng phẩm.</t>
    </r>
  </si>
  <si>
    <r>
      <t>4.     </t>
    </r>
    <r>
      <rPr>
        <sz val="11"/>
        <rFont val="Times New Roman"/>
        <family val="1"/>
      </rPr>
      <t>In ấn.</t>
    </r>
  </si>
  <si>
    <r>
      <t>5.     </t>
    </r>
    <r>
      <rPr>
        <sz val="11"/>
        <rFont val="Times New Roman"/>
        <family val="1"/>
      </rPr>
      <t>Dịch vụ liên quan đến in (phát hành các loại ấn phẩm)</t>
    </r>
  </si>
  <si>
    <r>
      <t>6.     </t>
    </r>
    <r>
      <rPr>
        <sz val="11"/>
        <rFont val="Times New Roman"/>
        <family val="1"/>
      </rPr>
      <t>Hoạt động dịch vụ tài chính khác (đầu tư vốn hoạt động tài chính: Chứng khoán, cổ phần)</t>
    </r>
  </si>
  <si>
    <r>
      <t>7.     </t>
    </r>
    <r>
      <rPr>
        <sz val="11"/>
        <rFont val="Times New Roman"/>
        <family val="1"/>
      </rPr>
      <t>Mở siêu thị, cho thuê văn phòng</t>
    </r>
  </si>
  <si>
    <r>
      <t>8.     </t>
    </r>
    <r>
      <rPr>
        <sz val="11"/>
        <rFont val="Times New Roman"/>
        <family val="1"/>
      </rPr>
      <t>Xây dựng nhà các loại</t>
    </r>
  </si>
  <si>
    <r>
      <t>9.     </t>
    </r>
    <r>
      <rPr>
        <sz val="11"/>
        <rFont val="Times New Roman"/>
        <family val="1"/>
      </rPr>
      <t>Xây dựng công trình kỹ thuật dân dụng khác (công trình công nghiệp)</t>
    </r>
  </si>
  <si>
    <r>
      <t xml:space="preserve">10.   </t>
    </r>
    <r>
      <rPr>
        <sz val="11"/>
        <rFont val="Times New Roman"/>
        <family val="1"/>
      </rPr>
      <t>Bán buôn vật liệu xây dựng</t>
    </r>
  </si>
  <si>
    <r>
      <t xml:space="preserve">11.   </t>
    </r>
    <r>
      <rPr>
        <sz val="11"/>
        <rFont val="Times New Roman"/>
        <family val="1"/>
      </rPr>
      <t>Hoạt động tư vấn kỷ thuật có liên quan (tư vấn lập dự án đầu tư xây dựng)</t>
    </r>
  </si>
  <si>
    <t>II. Niên độ kế toán, đơn vị tiền tệ sử dụng trong kế toán</t>
  </si>
  <si>
    <t>Niên độ kế toán bắt đầu từ ngày 01 tháng 01 và kết thúc vào ngày 31 tháng 12 hàng năm.</t>
  </si>
  <si>
    <t>Báo cáo tài chính và các nghiệp vụ kế toán được lập và ghi sổ bằng Đồng Việt Nam (VND).</t>
  </si>
  <si>
    <t>III.Chuẩn mực và chế độ kế toán áp dụng</t>
  </si>
  <si>
    <t>Công ty áp dụng Chế độ kế toán Việt Nam, ban hành theo Quyết định số 15/2006/QĐ-BTC ngày 20/03/2006,</t>
  </si>
  <si>
    <t>thông tư 244/2009/TT-BTC và Hệ thống Chuẩn mực Kế toán Việt Nam do Bộ Tài chính ban hành.</t>
  </si>
  <si>
    <t>Hình thức kế toán: Nhật ký chung.</t>
  </si>
  <si>
    <t>IV.Tóm tắt các chính sách kế toán chủ yếu</t>
  </si>
  <si>
    <t>4.1  Tiền và các khoản tương đương tiền</t>
  </si>
  <si>
    <t>Tiền bao gồm: Tiền mặt, tiền gửi ngân hàng và tiền đang chuyển.</t>
  </si>
  <si>
    <t>Các khoản tương đương tiền là các khoản đầu tư ngắn hạn có thời hạn thu hồi hoặc đáo hạn không quá 3</t>
  </si>
  <si>
    <t xml:space="preserve"> tháng kể từ ngày mua, có khả năng chuyển đổi dễ dàng thành một lượng tiền xác định và không có nhiều rũi</t>
  </si>
  <si>
    <t xml:space="preserve"> ro trong chuyển đổi thành tiền.</t>
  </si>
  <si>
    <t>4.2   Các nghiệp vụ bằng ngoại tệ</t>
  </si>
  <si>
    <t xml:space="preserve"> Các nghiệp vụ phát sinh bằng ngoại tệ được chuyển đổi sang đồng Việt Nam theo tỷ giá do Ngân hàng Nhà</t>
  </si>
  <si>
    <t xml:space="preserve">nước Việt Nam công bố trên thị trường ngoại tệ liên ngân hàng tại thời điểm phát sinh. </t>
  </si>
  <si>
    <t xml:space="preserve"> Các tài khoản có số dư ngoại tệ được chuyển đổi sang đồng Việt Nam theo tỷ giá trên thị trường ngoại tệ</t>
  </si>
  <si>
    <t xml:space="preserve">liên ngân hàng tại thời điểm kết thúc niên độ kế toán. </t>
  </si>
  <si>
    <t xml:space="preserve"> Chênh lệch tỷ giá ngoại tệ phát sinh trong kỳ và chênh lệch tỷ giá do đánh giá lại số dư ngoại tệ cuối kỳ của</t>
  </si>
  <si>
    <t>các khoản nợ dài hạn được phản ánh vào kết quả hoạt động kinh doanh trong kỳ. Chênh lệch tỷ giá do đánh</t>
  </si>
  <si>
    <t>giá lại số dư ngoại tệ cuối kỳ của tiền mặt, tiền gửi, tiền đang chuyển, các khoản ngắn hạn thì để lại số dư</t>
  </si>
  <si>
    <t xml:space="preserve">trên báo cáo tài chính, đầu năm sau ghi bút toán ngược lại để xóa số dư. </t>
  </si>
  <si>
    <t>4.3  Các khoản phải thu</t>
  </si>
  <si>
    <t xml:space="preserve"> Các khoản phải thu được trình bày trên báo cáo tài chính theo giá trị ghi sổ các khoản phải thu khách  hàng</t>
  </si>
  <si>
    <t xml:space="preserve"> và phải thu khác.</t>
  </si>
  <si>
    <t xml:space="preserve"> Dự phòng nợ phải thu khó đòi thể hiện phần giá trị dự kiến bị tổn thất do các khoản phải thu không được khách</t>
  </si>
  <si>
    <t xml:space="preserve"> hàng thanh toán phát sinh đối với số dư các khoản phải thu tại thời điểm kết thúc niên độ kế toán. Việc trích</t>
  </si>
  <si>
    <t>lập dự phòng thực hiện theo hướng dẫn tại Thông tư số 228/2009/TT-BTC ngày 7/12/2009 của Bộ Tài chính.</t>
  </si>
  <si>
    <t>4.4  Hàng tồn kho</t>
  </si>
  <si>
    <t xml:space="preserve"> Hàng tồn kho được ghi nhận theo giá thấp hơn giữa giá gốc và giá trị thuần có thể thực hiện được. </t>
  </si>
  <si>
    <t xml:space="preserve"> Giá gốc hàng tồn kho bao gồm chi phí mua, chi phí chế biến và các chi phí liên quan trực tiếp khác phát sinh để </t>
  </si>
  <si>
    <t xml:space="preserve">có được hàng tồn kho ở địa điểm và trạng thái hiện tại. Giá trị thuần có thể thực hiện là giá bán ước tính trừ đi </t>
  </si>
  <si>
    <t xml:space="preserve">chi phí ước tính để hoàn thành hàng tồn kho và chi phí ước tính cần thiết cho việc tiêu thụ chúng. </t>
  </si>
  <si>
    <t>Giá trị hàng tồn kho cuối kỳ được xác định theo phương pháp bình quân gia quyền và hạch toán kế toán theo</t>
  </si>
  <si>
    <t>phương pháp kê khai thường xuyên.</t>
  </si>
  <si>
    <t>Lập dự phòng thực hiện theo hướng dẫn tại Thông tư số 228/2009/TT-BTC ngày 7/12/2009 của Bộ Tài chính.</t>
  </si>
  <si>
    <t>4.5  Các khoản đầu tư tài chính</t>
  </si>
  <si>
    <t xml:space="preserve"> Các khoản đầu tư vào công ty con, công ty liên kết, công ty liên doanh và các khoản đầu tư tài chính khác</t>
  </si>
  <si>
    <t xml:space="preserve"> được ghi nhận theo giá gốc. </t>
  </si>
  <si>
    <t xml:space="preserve"> Dự phòng được lập cho các khoản giảm giá đầu tư nếu phát sinh tại ngày kết thúc niên độ kế toán. </t>
  </si>
  <si>
    <t>Trích lập dự phòng thực hiện theo hướng dẫn tại Thông tư số 228/2009/TT-BTC ngày 7/12/2009 của BTC.</t>
  </si>
  <si>
    <t>4.6  Tài sản cố định hữu hình</t>
  </si>
  <si>
    <t xml:space="preserve">       Nguyên giá</t>
  </si>
  <si>
    <t>Tài sản cố định hữu hình được phản ánh theo nguyên giá trừ đi khấu hao luỹ kế.</t>
  </si>
  <si>
    <t>Nguyên giá bao gồm giá mua và toàn bộ các chi phí mà Công ty bỏ ra để có được tài sản cố định tính đến</t>
  </si>
  <si>
    <t xml:space="preserve"> thời điểm đưa tài sản cố định đó vào trạng thái sẵn sàng sử dụng. Các chi phí phát sinh sau ghi nhận ban đầu </t>
  </si>
  <si>
    <t xml:space="preserve">chỉ được ghi tăng nguyên giá tài sản cố định nếu các chi phí này chắc chắn làm tăng lợi ích kinh tế trong tương </t>
  </si>
  <si>
    <t>lai do sử dụng tài sản đó. Các chi phí không thỏa mãn điều kiện trên được ghi nhận là chi phí trong kỳ.</t>
  </si>
  <si>
    <t xml:space="preserve">      Khấu hao</t>
  </si>
  <si>
    <t xml:space="preserve">Khấu hao được tính theo phương pháp đường thẳng dựa trên thời gian hữu dụng ước tính của tài sản. </t>
  </si>
  <si>
    <t>Mức khấu hao phù hợp với Quyết định số 206/2003/QĐ-BTC ngày 12 tháng 12 năm 2003 của Bộ Tài chính.</t>
  </si>
  <si>
    <t>Mức khấu hao cụ thể như sau:</t>
  </si>
  <si>
    <t xml:space="preserve">Loại tài sản </t>
  </si>
  <si>
    <t>Thời gian khấu hao (năm)</t>
  </si>
  <si>
    <t xml:space="preserve"> 5 – 30</t>
  </si>
  <si>
    <t>Phương tiện vận tải</t>
  </si>
  <si>
    <t xml:space="preserve">  8 -  10</t>
  </si>
  <si>
    <t>Dụng cụ quản lý</t>
  </si>
  <si>
    <t>5 – 7</t>
  </si>
  <si>
    <t>4.7  Chi phí trả trước dài hạn</t>
  </si>
  <si>
    <t xml:space="preserve">Chi phí trả trước dài hạn phản ánh các chi phí thực tế đã phát sinh nhưng có liên quan đến kết quả hoạt động </t>
  </si>
  <si>
    <t xml:space="preserve">sản xuất kinh doanh của nhiều niên độ kế toán. Chi phí trả trước dài hạn được phân bổ trong khoảng thời </t>
  </si>
  <si>
    <t>gian mà lợi ích kinh tế được dự kiến tạo ra.</t>
  </si>
  <si>
    <t>4.8  Các khoản phải trả và chi phí trích trước</t>
  </si>
  <si>
    <t>Các khoản phải trả và chi phí trích trước được ghi nhận cho số tiền phải trả trong tương lai liên quan đến hàng</t>
  </si>
  <si>
    <t xml:space="preserve"> hóa và DV đã nhận được không phụ thuộc vào việc CTy đã nhận được hóa đơn của nhà cung cấp hay chưa.</t>
  </si>
  <si>
    <t>4.9  Quỹ dự phòng trợ cấp mất việc làm</t>
  </si>
  <si>
    <t xml:space="preserve">Quỹ dự phòng về trợ cấp mất việc làm được Công ty trích lập theo quy định tại Thông tư số 82/2003/TT-BTC </t>
  </si>
  <si>
    <t>ngày 14/08/2003 của Bộ Tài chính.</t>
  </si>
  <si>
    <t>4.10 Chi phí vay</t>
  </si>
  <si>
    <t xml:space="preserve">Chi phí đi vay trong giai đoạn đầu tư xây dựng các công trình xây dựng cơ bản dở dang được tính vào giá trị </t>
  </si>
  <si>
    <t>của tài sản đó. Khi công trình hoàn thành thì chi phí đi vay được tính vào chi phí tài chính trong kỳ.</t>
  </si>
  <si>
    <t>Tất cả các chi phí đi vay khác được ghi nhận vào chi phí tài chính trong kỳ khi phát sinh.</t>
  </si>
  <si>
    <t>4.11 Quỹ tiền lương</t>
  </si>
  <si>
    <t>Quỹ lương năm 2015 do Hội đồng quản trị duyệt theo đơn giá tiền lương là  1.120/1.000đ lợi nhuận trước thuế.</t>
  </si>
  <si>
    <t>4.12 Ghi nhận doanh thu</t>
  </si>
  <si>
    <t xml:space="preserve">    - Doanh thu bán hàng và cung cấp dịch vụ được ghi nhận khi có khả năng thu được các lợi ích kinh tế và </t>
  </si>
  <si>
    <t>có thể xác định được một cách chắc chắn, đồng thời thỏa mãn điều kiện sau:</t>
  </si>
  <si>
    <t xml:space="preserve">    - Doanh thu bán hàng được ghi nhận khi những rủi ro đáng kể và quyền sở hữu về sản phẩm đã được </t>
  </si>
  <si>
    <t xml:space="preserve">chuyển giao cho người mua và không còn khả năng đáng kể nào làm thay đổi quyết định của </t>
  </si>
  <si>
    <t>hai bên về giá bán hoặc khả năng trả lại hàng.</t>
  </si>
  <si>
    <t xml:space="preserve">    - Doanh thu cung cấp dịch vụ được ghi nhận khi đã hoàn thành dịch vụ. Trường hợp dịch vụ được thực</t>
  </si>
  <si>
    <t xml:space="preserve"> hiện trong nhiều kỳ kế toán thì việc xác định doanh thu trong từng kỳ được thực hiện căn cứ vào tỷ lệ hoàn </t>
  </si>
  <si>
    <t xml:space="preserve"> thành dịch vụ tại ngày kết thúc năm tài chính.</t>
  </si>
  <si>
    <t xml:space="preserve">    - Doanh thu hoạt động tài chính được ghi nhận khi doanh thu được xác định tương đối chắc chắn có khả </t>
  </si>
  <si>
    <t xml:space="preserve"> năng thu được lợi ích kinh tế từ giao dịch đó.</t>
  </si>
  <si>
    <t xml:space="preserve">    - Tiền lãi được ghi nhận trên cơ sở thời gian và lãi suất thực tế.</t>
  </si>
  <si>
    <t xml:space="preserve">    - Cổ tức và lợi nhuận được chia được ghi nhận khi cổ đông được quyền nhận cổ tức hoặc các bên tham</t>
  </si>
  <si>
    <t>gia góp vốn được quyền nhận lợi nhuận từ việc góp vốn.</t>
  </si>
  <si>
    <t>4.13 Thuế thu nhập doanh nghiệp</t>
  </si>
  <si>
    <t xml:space="preserve"> - Chi phí thuế thu nhập doanh nghiệp trong kỳ bao gồm thuế thu nhập hiện hành và thuế thu nhập hoãn lại</t>
  </si>
  <si>
    <t xml:space="preserve"> - Thuế thu nhập hiện hành là khoản thuế được tính dựa trên thu nhập chịu thuế trong kỳ với thuế suất có hiệu</t>
  </si>
  <si>
    <t xml:space="preserve"> lực tại ngày kết thúc kỳ kế toán. Thu nhập chịu thuế chênh lệch so với lợi nhuận kế toán là do điều chỉnh các</t>
  </si>
  <si>
    <t xml:space="preserve"> khoản chênh lệch tạm thời giữa thuế và kế toán cũng như điều chỉnh các khoản thu nhập và chi phí không phải</t>
  </si>
  <si>
    <t xml:space="preserve"> chịu thuế hay không được khấu trừ.</t>
  </si>
  <si>
    <t xml:space="preserve"> - Thuế thu nhập hoãn lại được xác định cho các khoản chênh lệch tạm thời tại ngày kết thúc kỳ kế toán giữa </t>
  </si>
  <si>
    <t xml:space="preserve">cơ sở tính thuế thu nhập của các tài sản và nợ phải trả và giá trị ghi sổ của chúng cho mục đích báo cáo tài </t>
  </si>
  <si>
    <t xml:space="preserve"> chính. Thuế thu nhập hoãn lại phải trả được ghi nhận cho tất cả các khoản chênh lệch tạm thời. Tài sản thuế </t>
  </si>
  <si>
    <t xml:space="preserve">thu nhập hoãn lại chỉ được ghi nhận khi chắc chắn trong tương lai sẽ có lợi nhuận tính thuế để sử dụng những </t>
  </si>
  <si>
    <t xml:space="preserve">chênh lệch tạm thời được khấu trừ này. Giá trị của thuế thu nhập hoãn lại được tính theo thuế suất dự tính sẽ </t>
  </si>
  <si>
    <t>áp dụng cho năm tài sản được thu hồi hay nợ phải trả được thanh toán dựa trên các mức thuế suất có hiệu lực</t>
  </si>
  <si>
    <t xml:space="preserve">  tại ngày kết thúc niên độ kế toán.</t>
  </si>
  <si>
    <t xml:space="preserve"> - Giá trị ghi sổ của tài sản thuế thu nhập doanh nghiệp hoãn lại phải được xem xét lại vào ngày kết thúc kỳ kế</t>
  </si>
  <si>
    <t xml:space="preserve"> toán và phải giảm giá trị ghi sổ của tài sản thuế thu nhập hoãn lại đến mức đảm bảo chắc chắn có đủ lợi nhuận</t>
  </si>
  <si>
    <t>tính thuế cho phép lợi ích của một phần hoặc toàn bộ tài sản thuế thu nhập hoãn lại được sử dụng.</t>
  </si>
  <si>
    <t>4.14 Thuế suất và các lệ phí nộp Ngân sách mà Công ty đang áp dụng</t>
  </si>
  <si>
    <t xml:space="preserve"> - Thuế Giá trị gia tăng: Đối với Sách giáo khoa, Sách tham khảo thuộc đối tượng không chịu thuế; </t>
  </si>
  <si>
    <t>đối với Thiết bị văn phòng, Từ điển áp dụng mức thuế suất 5%; còn đối với thiết bị tài liệu khác như tem, nhãn,</t>
  </si>
  <si>
    <t xml:space="preserve"> mẫu biểu, thiết bị….áp dụng mức thuế suất 10%.</t>
  </si>
  <si>
    <t xml:space="preserve"> - Thuế Thu nhập doanh nghiệp: Áp dụng mức thuế suất thuế thu nhập doanh nghiệp là 22%.</t>
  </si>
  <si>
    <t xml:space="preserve"> - Các loại Thuế khác và Lệ phí nộp theo quy định hiện hành.</t>
  </si>
  <si>
    <t>4.15 Các bên liên quan</t>
  </si>
  <si>
    <t xml:space="preserve"> - Các bên được coi là liên quan nếu một bên có khả năng kiểm soát hoặc có ảnh hưởng đáng kể đối với bên</t>
  </si>
  <si>
    <t xml:space="preserve"> kia trong việc ra quyết định về các chính sách tài chính và hoạt động.</t>
  </si>
  <si>
    <t xml:space="preserve">V. Thông tin bổ sung cho các khoản mục trình bày trong Bảng cân đối kế toán  </t>
  </si>
  <si>
    <t xml:space="preserve">V.Thông tin bổ sung cho các khoản mục trình bày trong Bảng cân đối kế toán  </t>
  </si>
  <si>
    <t>1. Tiền</t>
  </si>
  <si>
    <t xml:space="preserve"> -Tieàn maët</t>
  </si>
  <si>
    <t xml:space="preserve"> -Tieàn gôûi ngaân haøng</t>
  </si>
  <si>
    <t xml:space="preserve"> -Tieàn ñang chuyeån</t>
  </si>
  <si>
    <t>Coäng</t>
  </si>
  <si>
    <t>2. Các khoản đầu tư tài chính ngắn hạn</t>
  </si>
  <si>
    <t>Soá löôïng</t>
  </si>
  <si>
    <t>Giaù trò</t>
  </si>
  <si>
    <t xml:space="preserve"> - Coå phieáu ñaàu tö ngaén haïn (chi tieát) </t>
  </si>
  <si>
    <t>-</t>
  </si>
  <si>
    <t xml:space="preserve"> - Traùi phieáu ñaàu tö ngaén haïn (chi tieát) </t>
  </si>
  <si>
    <t xml:space="preserve"> - Ñaàu tö ngaén haïn khaùc</t>
  </si>
  <si>
    <t xml:space="preserve"> - Döï phoøng giaûm giaù ñaàu tö ngaén haïn</t>
  </si>
  <si>
    <t xml:space="preserve"> - Lí do thay ñoái vôùi töøng khoaûn ñaàu tö/</t>
  </si>
  <si>
    <t>   loaïi coå phieáu, traùi phieáu:</t>
  </si>
  <si>
    <t xml:space="preserve"> +Veà soá löôïng</t>
  </si>
  <si>
    <t xml:space="preserve"> + Veà giaù trò</t>
  </si>
  <si>
    <t>3. Các khoản phải thu ngắn hạn khác</t>
  </si>
  <si>
    <t xml:space="preserve"> -Phaûi thu veà coå phaàn hoùa</t>
  </si>
  <si>
    <t xml:space="preserve"> -Phaûi thu veà coå töùc vaø lôïi nhuaän ñöôïc chia</t>
  </si>
  <si>
    <t xml:space="preserve"> -Phaûi thu ngöôøi lao ñoäng</t>
  </si>
  <si>
    <t xml:space="preserve"> +Phaûi  thu  khaùc</t>
  </si>
  <si>
    <t>Coäng:</t>
  </si>
  <si>
    <t>4. Hàng tồn kho</t>
  </si>
  <si>
    <t xml:space="preserve"> -Haøng Hoaù</t>
  </si>
  <si>
    <t xml:space="preserve"> -Haøng göûi ñi baùn</t>
  </si>
  <si>
    <t xml:space="preserve">     Coäng:</t>
  </si>
  <si>
    <t>5. Tài sản ngắn hạn khác</t>
  </si>
  <si>
    <t>Tạm ứng</t>
  </si>
  <si>
    <t>Thuế TN cá nhân</t>
  </si>
  <si>
    <t>Tài sản thiếu chờ xử lý</t>
  </si>
  <si>
    <t>6.  Tài sản cố định</t>
  </si>
  <si>
    <t>Khoan muc</t>
  </si>
  <si>
    <t>Nhà cửa,
Vật kiến 
trúc</t>
  </si>
  <si>
    <t>Phương tiện
vận tải,
truyền dẫn</t>
  </si>
  <si>
    <t>Thiết bị
dụng cụ
quản lý</t>
  </si>
  <si>
    <t xml:space="preserve">Nguyên giá </t>
  </si>
  <si>
    <t xml:space="preserve"> Số dư đầu năm</t>
  </si>
  <si>
    <t xml:space="preserve">  -Tăng trong kỳ</t>
  </si>
  <si>
    <t xml:space="preserve">  -Giảm trong kỳ</t>
  </si>
  <si>
    <t xml:space="preserve"> Số dư cuối kỳ:</t>
  </si>
  <si>
    <t>Khấu hao (luỹ kế)</t>
  </si>
  <si>
    <t xml:space="preserve">  -Khấu hao trong kỳ</t>
  </si>
  <si>
    <t xml:space="preserve">  Thanh lý, nhượng bán</t>
  </si>
  <si>
    <t xml:space="preserve">  Giảm khác</t>
  </si>
  <si>
    <t>Gía trị còn lại</t>
  </si>
  <si>
    <t xml:space="preserve"> Số cuối kỳ: (31/3/2015)</t>
  </si>
  <si>
    <t>7.  Tài sản cố định vô hình</t>
  </si>
  <si>
    <t>Phaàn meàm maùy tính</t>
  </si>
  <si>
    <t xml:space="preserve">Nguyeân gía </t>
  </si>
  <si>
    <t xml:space="preserve"> Soá dö ñaàu naêm</t>
  </si>
  <si>
    <t xml:space="preserve">  -Taêng trong kyø</t>
  </si>
  <si>
    <t xml:space="preserve">  -Giaûm trong kyø</t>
  </si>
  <si>
    <t xml:space="preserve"> Soá dö cuoái kyø:</t>
  </si>
  <si>
    <t>Khaáu hao (luõy keá)</t>
  </si>
  <si>
    <t xml:space="preserve">  -Khaáu hao trong kyø</t>
  </si>
  <si>
    <t>Gía trò coøn laïi</t>
  </si>
  <si>
    <t xml:space="preserve"> Soá ñaàu naêm</t>
  </si>
  <si>
    <t xml:space="preserve"> Soá cuoái kyø: (31/3/2015)</t>
  </si>
  <si>
    <t xml:space="preserve">8. Các khoản đầu tư tài chính dài hạn                       </t>
  </si>
  <si>
    <t xml:space="preserve">a - Ñaàu tö vaøo coâng ty con (chi tieát cho coå phieáu cuûa töøng coâng ty con) </t>
  </si>
  <si>
    <t>Lí do thay ñoåi vôùi töøng khoaûn ñaàu tö/</t>
  </si>
  <si>
    <t>loaïi coå phieáu cuûa coâng ty con:</t>
  </si>
  <si>
    <t xml:space="preserve"> +Veà soá löôïng (ñoái vôùi coå phieáu)</t>
  </si>
  <si>
    <t>b - Ñaàu tö vaøo coâng ty lieân doanh, lieân keát (Chi tieát cho coå phieáu cuûa töøng coâng ty lieân doanh, lieân keát)</t>
  </si>
  <si>
    <t>loaïi coå phieáu cuûa coâng lieân doanh, lieân keát:</t>
  </si>
  <si>
    <t xml:space="preserve"> - Ñaàu tö daøi haïn khaùc </t>
  </si>
  <si>
    <t xml:space="preserve"> - Ñaàu tö coå phieáu:</t>
  </si>
  <si>
    <t>* CTy CP Saùch-Thieát bò Bình Döông (30.000CP)</t>
  </si>
  <si>
    <t xml:space="preserve">* CTy CP Hoïc Lieäu Haø Noäi            (11.380CP)          </t>
  </si>
  <si>
    <t>* CTy CP Nước khoáng Vĩnh Hảo     (20.000CP)</t>
  </si>
  <si>
    <t xml:space="preserve"> - Cho vay daøi haïn (CBNV)</t>
  </si>
  <si>
    <t>9. Chi phí trả trước dài hạn</t>
  </si>
  <si>
    <t xml:space="preserve"> - Chi phí söûa chöõa Nhaø saùch Höng Ñaïo</t>
  </si>
  <si>
    <t xml:space="preserve"> - Chi phí coâng cuï duïng cuï chôø phaân boå… (TSCD chuyen sang)</t>
  </si>
  <si>
    <t>10. Vay và nợ ngắn hạn</t>
  </si>
  <si>
    <t xml:space="preserve"> - Ngaân haøng Coâng Thöông Bình Thuaän   </t>
  </si>
  <si>
    <t xml:space="preserve"> - Vay CBNV trong Coâng ty </t>
  </si>
  <si>
    <t>11. Thuế và các khoản phải nộp Nhà nước</t>
  </si>
  <si>
    <t xml:space="preserve"> -Thueá TNDN </t>
  </si>
  <si>
    <t xml:space="preserve"> -Thueá GTGT</t>
  </si>
  <si>
    <t xml:space="preserve"> -Thueá Thu nhaäp caù nhaân</t>
  </si>
  <si>
    <t>12. Các khoản phải trả, phải nộp ngắn hạn khác</t>
  </si>
  <si>
    <t xml:space="preserve">   -Taøi saûn thöøa chôø xöû lyù</t>
  </si>
  <si>
    <t xml:space="preserve">   -Kinh phí coâng ñoaøn</t>
  </si>
  <si>
    <t xml:space="preserve">   -Baûo hieåm Xaõ hoäi</t>
  </si>
  <si>
    <t xml:space="preserve">   -BHYT, BHTN</t>
  </si>
  <si>
    <t xml:space="preserve">   -Kieåm keâ haøng hoùa thöøa</t>
  </si>
  <si>
    <t xml:space="preserve">   -Coå töùc phaûi traû</t>
  </si>
  <si>
    <t xml:space="preserve">   -Caùc khoaûn phaûi traû,phaûi noäp khaùc</t>
  </si>
  <si>
    <t>13. Vốn chủ sở hữu</t>
  </si>
  <si>
    <t>     Bảng đối chiếu biến động của vốn chủ sở hữu</t>
  </si>
  <si>
    <t>Voán ñaàu tö cuûa 
chuû sôû höõu
(VÑL)</t>
  </si>
  <si>
    <t>Voán khaùc 
cuûa 
chuû sôû höõu</t>
  </si>
  <si>
    <t>Quyõ ñaàu tö
phaùt trieån</t>
  </si>
  <si>
    <t>Quyõ döï 
phoøng
taøi chính</t>
  </si>
  <si>
    <t>Lôïi nhuaän
sau thueá</t>
  </si>
  <si>
    <t>Soá dö taïi 01/01/2014:11.000.000.000</t>
  </si>
  <si>
    <t xml:space="preserve"> Taêng trong naêm</t>
  </si>
  <si>
    <t xml:space="preserve"> Giaûm trong naêm</t>
  </si>
  <si>
    <t>Soá dö taïi 31/12/2014:11.000.000.000</t>
  </si>
  <si>
    <t>Soá dö taïi 1/1/2015:  11.000.000.000</t>
  </si>
  <si>
    <t>  Chi tiết vốn đầu tư của chủ sở hữu</t>
  </si>
  <si>
    <t xml:space="preserve"> Voán ñaàu tö cuûa Nhaø xuaát baûn Giaùo duïc Vieät Nam </t>
  </si>
  <si>
    <t xml:space="preserve"> Voán goùp cuûa caùc coå ñoâng khaùc</t>
  </si>
  <si>
    <t>       Cổ phiếu</t>
  </si>
  <si>
    <t xml:space="preserve"> Soá löôïng coå phieáu ñöôïc pheùp phaùt haønh</t>
  </si>
  <si>
    <t xml:space="preserve">    - Coå phieáu thöôøng</t>
  </si>
  <si>
    <t xml:space="preserve">    - Coå phieáu öu ñaõi</t>
  </si>
  <si>
    <t xml:space="preserve"> Soá löôïng coå phieáu ñang löu haønh</t>
  </si>
  <si>
    <t xml:space="preserve"> Meänh giaù coå phieáu: 10.000VNÑ  </t>
  </si>
  <si>
    <t>     Lợi nhuận sau thuế chưa phân phối</t>
  </si>
  <si>
    <t xml:space="preserve">            Lợi nhuận năm trước chuyển sang   </t>
  </si>
  <si>
    <t xml:space="preserve">            Lợi nhuận sau thuế TNDN   </t>
  </si>
  <si>
    <t xml:space="preserve">            Phân phối lợi nhuận sau thuế        </t>
  </si>
  <si>
    <r>
      <t>         </t>
    </r>
    <r>
      <rPr>
        <i/>
        <sz val="11"/>
        <rFont val="Times New Roman"/>
        <family val="1"/>
      </rPr>
      <t xml:space="preserve">Thuế TNDN được giảm 30% bổ sung quỹ ĐTPT   </t>
    </r>
  </si>
  <si>
    <r>
      <t xml:space="preserve">         </t>
    </r>
    <r>
      <rPr>
        <i/>
        <sz val="11"/>
        <rFont val="Times New Roman"/>
        <family val="1"/>
      </rPr>
      <t xml:space="preserve">Trích quỹ ĐTPT     </t>
    </r>
  </si>
  <si>
    <r>
      <t xml:space="preserve">         </t>
    </r>
    <r>
      <rPr>
        <i/>
        <sz val="11"/>
        <rFont val="Times New Roman"/>
        <family val="1"/>
      </rPr>
      <t xml:space="preserve">Trích quỹ dự phòng tài chính   </t>
    </r>
  </si>
  <si>
    <r>
      <t>         </t>
    </r>
    <r>
      <rPr>
        <i/>
        <sz val="11"/>
        <rFont val="Times New Roman"/>
        <family val="1"/>
      </rPr>
      <t>Trích quỹ khen thưởng G.đốc</t>
    </r>
  </si>
  <si>
    <r>
      <t>         </t>
    </r>
    <r>
      <rPr>
        <i/>
        <sz val="11"/>
        <rFont val="Times New Roman"/>
        <family val="1"/>
      </rPr>
      <t>Trích quỹ khen thưởng Tổng GĐ</t>
    </r>
  </si>
  <si>
    <r>
      <t xml:space="preserve">         </t>
    </r>
    <r>
      <rPr>
        <i/>
        <sz val="11"/>
        <rFont val="Times New Roman"/>
        <family val="1"/>
      </rPr>
      <t xml:space="preserve">Trích quỹ khen thưởng phúc lợi (trong đó CBNV 25%)  </t>
    </r>
  </si>
  <si>
    <r>
      <t xml:space="preserve">         </t>
    </r>
    <r>
      <rPr>
        <i/>
        <sz val="11"/>
        <rFont val="Times New Roman"/>
        <family val="1"/>
      </rPr>
      <t>Chia cổ tức (đ1/2014)</t>
    </r>
  </si>
  <si>
    <t xml:space="preserve">    Lợi nhuận sau thuế chưa phân phối  luy kế:     </t>
  </si>
  <si>
    <t>14. Doanh thu bán hàng và cung cấp dịch vụ</t>
  </si>
  <si>
    <t xml:space="preserve">            Tổng doanh thu      </t>
  </si>
  <si>
    <t xml:space="preserve">            + Doanh thu bán Sách giáo khoa   </t>
  </si>
  <si>
    <t xml:space="preserve">            + Doanh thu bán Sách tham khảo   </t>
  </si>
  <si>
    <t xml:space="preserve">            + Doanh thu bán thiết bị giáo dục    </t>
  </si>
  <si>
    <t xml:space="preserve">            + Doanh thu bán hàng hóa khác  </t>
  </si>
  <si>
    <t xml:space="preserve">            + Doanh thu dịch vụ          </t>
  </si>
  <si>
    <t xml:space="preserve">            Các khoản giảm trừ doanh thu    </t>
  </si>
  <si>
    <t xml:space="preserve">            + Chiết khấu thương mại       </t>
  </si>
  <si>
    <t>            + Giảm giá hàng bán</t>
  </si>
  <si>
    <t xml:space="preserve">            + Hàng bán bị trả lại      </t>
  </si>
  <si>
    <r>
      <t xml:space="preserve">  </t>
    </r>
    <r>
      <rPr>
        <b/>
        <sz val="11"/>
        <rFont val="Times New Roman"/>
        <family val="1"/>
      </rPr>
      <t xml:space="preserve">Doanh thu thuần bán hàng và cung cấp dịch vụ     </t>
    </r>
  </si>
  <si>
    <t>15. Giá vốn hàng bán</t>
  </si>
  <si>
    <t xml:space="preserve">            + Giá vốn sách giáo khoa   </t>
  </si>
  <si>
    <t xml:space="preserve">            + Giá vốn sách tham khảo      </t>
  </si>
  <si>
    <t xml:space="preserve">            + Giá vốn thiết bị giáo dục         </t>
  </si>
  <si>
    <t xml:space="preserve">            + Giá vốn hàng hóa khác             </t>
  </si>
  <si>
    <r>
      <t xml:space="preserve">            </t>
    </r>
    <r>
      <rPr>
        <sz val="11"/>
        <rFont val="Times New Roman"/>
        <family val="1"/>
      </rPr>
      <t xml:space="preserve">+ Giá vốn dịch vụ                                                                               </t>
    </r>
  </si>
  <si>
    <t xml:space="preserve">                        Cộng                    </t>
  </si>
  <si>
    <t>16. Doanh thu hoạt động tài chính</t>
  </si>
  <si>
    <t xml:space="preserve"> Lãi tiền gởi, tiền cho vay</t>
  </si>
  <si>
    <t xml:space="preserve"> Chiết khấu thanh toán</t>
  </si>
  <si>
    <t>17. Chi phí hoạt động tài chính</t>
  </si>
  <si>
    <t xml:space="preserve"> Lãi tiền vay</t>
  </si>
  <si>
    <t>Hoàn nhập dự phòng CP Cty Bình Dương</t>
  </si>
  <si>
    <t>Dự phòng CP Cty Họp Liệu Hà Nội</t>
  </si>
  <si>
    <t>18. Chi phí thuế thu nhập doanh nghiệp và lợi nhuận sau thuế trong kỳ:(31/3/15)</t>
  </si>
  <si>
    <t xml:space="preserve"> - Chi phí thuế TNDN hiện hành:</t>
  </si>
  <si>
    <t xml:space="preserve"> - Lợi nhuận sau thuế TNDN:</t>
  </si>
  <si>
    <t>19.    Lãi cơ bản trên cổ phiếu</t>
  </si>
  <si>
    <t>20.    Cổ tức năm 2014  (14%/VĐL)</t>
  </si>
  <si>
    <t>21. Thông tin về các bên liên quan</t>
  </si>
  <si>
    <t>Công ty CP Sách TB Giáo dục Miền Nam</t>
  </si>
  <si>
    <t>CTy Thành viên NXBGDVN (Nhà đầu tư)</t>
  </si>
  <si>
    <t>Công ty CP Sách Giáo dục TP.HCM</t>
  </si>
  <si>
    <t>Công ty CP Sách -Thiết bị TP.HCM</t>
  </si>
  <si>
    <t>CTy CP Đầu tư-Phát triển Giáo dục Phương Nam</t>
  </si>
  <si>
    <t>Công ty liên quan</t>
  </si>
  <si>
    <t>Nội dung nghiệp vụ</t>
  </si>
  <si>
    <t>Giá trị (đ)</t>
  </si>
  <si>
    <t> Mua hàng</t>
  </si>
  <si>
    <t>Công ty CP Sách TB G.dục Miền Nam</t>
  </si>
  <si>
    <t>Cung ứng Sách giáo khoa, TBGD</t>
  </si>
  <si>
    <t>Sách tham khảo,ấn phẩm GD…</t>
  </si>
  <si>
    <t>Sách , thiết bị giáo dục…</t>
  </si>
  <si>
    <t>Sách bổ trợ, sách TK…</t>
  </si>
  <si>
    <t>b.       Vào ngày kết niên độ kế toán, các khoản phải thu, phải trả với các bên liên quan như sau:</t>
  </si>
  <si>
    <t>Nhà xuất bản Giáo dục Việt Nam-Bộ Giáo dục</t>
  </si>
  <si>
    <t>Nhà Xuất bản Giáo dục tại TPHCM</t>
  </si>
  <si>
    <t xml:space="preserve">Công ty CP Học Liệu </t>
  </si>
  <si>
    <t>Công ty thiết bị Giáo dục 2</t>
  </si>
  <si>
    <t>Công ty Sách Thiết bị Trường học Đồng Nai</t>
  </si>
  <si>
    <t>CTy Đầu tư – Phát triển Giáo dục Phương Nam</t>
  </si>
  <si>
    <t>22.    Sự kiện phát sinh sau ngày kết thúc niên độ kế toán</t>
  </si>
  <si>
    <t>Không có sự kiện quan trọng nào khác xảy ra sau ngày kết thúc niên độ kế toán yêu cầu phải điều chỉnh hoặc công bố trong  các Báo cáo tài chính.</t>
  </si>
  <si>
    <t>23.    Số liệu so sánh</t>
  </si>
  <si>
    <t xml:space="preserve">Là số liệu trong Báo cáo tài chính của năm tài chính kết thúc ngày 31/12/2008 đã được kiểm toán bởi AAC. </t>
  </si>
  <si>
    <t xml:space="preserve">Giám đốc </t>
  </si>
  <si>
    <t>Nguyễn Khoa Tuyển</t>
  </si>
  <si>
    <t>Nguyễn Văn So</t>
  </si>
  <si>
    <t xml:space="preserve"> V.14 </t>
  </si>
  <si>
    <t xml:space="preserve"> V.15 </t>
  </si>
  <si>
    <t xml:space="preserve"> V.16 </t>
  </si>
  <si>
    <t xml:space="preserve"> V.17 </t>
  </si>
  <si>
    <t xml:space="preserve"> V.18 </t>
  </si>
  <si>
    <t>BẢNG CÂN ĐỐI KẾ TOÁN  Q2/2015</t>
  </si>
  <si>
    <t>QUYÙ 2 NAÊM  2015</t>
  </si>
  <si>
    <t xml:space="preserve">  Những giao dịch trọng yếu của Công ty với các bên liên quan trong kỳ gồm:   (Đến 30/6/2015)</t>
  </si>
  <si>
    <t>BÁO CÁO LƯU CHUYỂN TIỀN TỆ Q2/2015</t>
  </si>
  <si>
    <t xml:space="preserve"> Chuyen quy Du phong TC sang</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</si>
  <si>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</si>
  <si>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</si>
  <si>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</si>
  <si>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</si>
  <si>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</si>
  <si>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 (*)</t>
  </si>
  <si>
    <t>Chuyen ky quy TK 144 sang 244. B muc so 6</t>
  </si>
  <si>
    <t>3. Đầu tư góp vốn vào đơn vị khác</t>
  </si>
  <si>
    <t>4. Tài sản dài hạn khác</t>
  </si>
  <si>
    <t>3. Thiết bị vật tư phũ tùng thay thế dài hạn</t>
  </si>
  <si>
    <t>2. Người mua trả tiền trước ngắn hạn</t>
  </si>
  <si>
    <t>2. Người mua trả tiền trước dài hạn</t>
  </si>
  <si>
    <t>3. Chi phí phải trả dài hạn</t>
  </si>
  <si>
    <t>4. Phải trả nội bộ về vốn kinh doanh</t>
  </si>
  <si>
    <t>5. Phải trả nội bộ dài hạn</t>
  </si>
  <si>
    <t xml:space="preserve">6. Doanh thu chưa thực hiện dài hạn </t>
  </si>
  <si>
    <t>7. Phải trả dài hạn khác</t>
  </si>
  <si>
    <t xml:space="preserve">8. Vay và nợ thuê tài chính dài hạn </t>
  </si>
  <si>
    <t>9. Trái phiếu chuyển đổi</t>
  </si>
  <si>
    <t>10. Cổ phiếu ưu đãi</t>
  </si>
  <si>
    <t xml:space="preserve">11. Thuế thu nhập hoãn lại phải trả </t>
  </si>
  <si>
    <t xml:space="preserve">12. Dự phòng phải trả dài hạn </t>
  </si>
  <si>
    <t>13. Quỹ phát triển khoa học và công nghệ</t>
  </si>
  <si>
    <t xml:space="preserve"> - Ký quỹ, ký cược ngắn hạn</t>
  </si>
  <si>
    <t>Cong ty di vay tren 12 thang/TK 3411</t>
  </si>
  <si>
    <t>Cong ty di vay duoi 12 thang/TK 3411 (Thay 311)</t>
  </si>
  <si>
    <t>Chuyen sang muc B- so 7 (bo 139 sang TK 2293)</t>
  </si>
  <si>
    <t xml:space="preserve"> - Nguyên giá tài sản cố định đã khấu hao hết nhưng vẫn còn sử dụng tại 30/6/2015 là: </t>
  </si>
  <si>
    <t>Soá dö taïi 30/6/2015:11.000.000.000</t>
  </si>
  <si>
    <t xml:space="preserve"> Đầu tư tài chính</t>
  </si>
  <si>
    <t xml:space="preserve"> Cổ tức lợi nhuận được chia (Cty Bình Dương)</t>
  </si>
  <si>
    <t>01</t>
  </si>
  <si>
    <t>02</t>
  </si>
  <si>
    <t>3. Doanh thu thuần về bán hàng và cung cấp dịch vụ (10 = 01 - 02)</t>
  </si>
  <si>
    <t>10</t>
  </si>
  <si>
    <t>11</t>
  </si>
  <si>
    <t>5. Lợi nhuận gộp về bán hàng và cung cấp dịch vụ(20=10-11)</t>
  </si>
  <si>
    <t>20</t>
  </si>
  <si>
    <t>21</t>
  </si>
  <si>
    <t>22</t>
  </si>
  <si>
    <t xml:space="preserve">  - Trong đó: Chi phí lãi vay</t>
  </si>
  <si>
    <t>23</t>
  </si>
  <si>
    <t>25</t>
  </si>
  <si>
    <t>30</t>
  </si>
  <si>
    <t>31</t>
  </si>
  <si>
    <t>32</t>
  </si>
  <si>
    <t>40</t>
  </si>
  <si>
    <t>15. Tổng lợi nhuận kế toán trước thuế(50=30+40)</t>
  </si>
  <si>
    <t>50</t>
  </si>
  <si>
    <t>16. Chi phí thuế TNDN hiện hành</t>
  </si>
  <si>
    <t>51</t>
  </si>
  <si>
    <t>17. Chi phí thuế TNDN hoãn lại</t>
  </si>
  <si>
    <t>52</t>
  </si>
  <si>
    <t>18. Lợi nhuận sau thuế thu nhập doanh nghiệp(60=50-51-52)</t>
  </si>
  <si>
    <t>60</t>
  </si>
  <si>
    <t>61</t>
  </si>
  <si>
    <t>62</t>
  </si>
  <si>
    <t>19. Lãi cơ bản trên cổ phiếu(*)</t>
  </si>
  <si>
    <t>70</t>
  </si>
  <si>
    <t>8. Phần lãi lỗ trong công ty liên doanh liên kết</t>
  </si>
  <si>
    <t xml:space="preserve">24 </t>
  </si>
  <si>
    <t>9. Chi phí bán hàng</t>
  </si>
  <si>
    <t>10. Chi phí quản lý doanh nghiệp</t>
  </si>
  <si>
    <t>26</t>
  </si>
  <si>
    <t>11. Lợi nhuận thuần từ hoạt động kinh doanh{30=20+(21-22)+24-(25+26)}</t>
  </si>
  <si>
    <t>12. Thu nhập khác</t>
  </si>
  <si>
    <t>13. Chi phí khác</t>
  </si>
  <si>
    <t>14. Lợi nhuận khác(40=31-32)</t>
  </si>
  <si>
    <t>18.1 Lợi nhuận sau thuế của công ty mẹ</t>
  </si>
  <si>
    <t>18.2 Lợi nhuận sau thuế của cổ đông không kiểm soát</t>
  </si>
  <si>
    <t>20. Lãi suy giảm trên cổ phiếu</t>
  </si>
  <si>
    <t>71</t>
  </si>
  <si>
    <t>DN - BÁO CÁO KẾT QUẢ KINH DOANH - QUÝ 2/2015</t>
  </si>
  <si>
    <t>Quý này 
năm nay</t>
  </si>
  <si>
    <t>Quý này 
năm trước</t>
  </si>
  <si>
    <t>Số lũy kế từ đầu năm 
đến cuối quý này (Năm nay)</t>
  </si>
  <si>
    <t>Số lũy kế từ đầu năm 
đến cuối quý này (Năm trước)</t>
  </si>
  <si>
    <t>Thuyết 
minh</t>
  </si>
  <si>
    <t>Mã 
chỉ tiêu</t>
  </si>
  <si>
    <t xml:space="preserve">  Đơn vị tính:đồng</t>
  </si>
  <si>
    <r>
      <t xml:space="preserve">                  </t>
    </r>
    <r>
      <rPr>
        <i/>
        <sz val="10"/>
        <rFont val="Times New Roman"/>
        <family val="1"/>
      </rPr>
      <t>Lập, ngày  7 tháng 7 năm 2015</t>
    </r>
  </si>
  <si>
    <r>
      <t xml:space="preserve">                  </t>
    </r>
    <r>
      <rPr>
        <i/>
        <sz val="12"/>
        <rFont val="Times New Roman"/>
        <family val="1"/>
      </rPr>
      <t>Lập, ngày  7 tháng 7 năm 2015</t>
    </r>
  </si>
  <si>
    <t xml:space="preserve">             Giám đốc</t>
  </si>
  <si>
    <t>Bình Thuận, ngày 7  tháng 7 năm 2015</t>
  </si>
  <si>
    <t>Đơn vị tính: đồng</t>
  </si>
  <si>
    <t>(Theo phương pháp trực tiếp)</t>
  </si>
  <si>
    <t>Lũy kế từ đầu năm 
đến cuối quý này(Năm nay)</t>
  </si>
  <si>
    <t>Lũy kế từ đầu năm 
đến cuối quý này(Năm trước)</t>
  </si>
  <si>
    <t>CÔNG TY CP SÁCH - THIẾT BỊ BÌNH THUẬN</t>
  </si>
  <si>
    <t>Số cuối 
năm (3)</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</si>
</sst>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73">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b/>
      <sz val="12"/>
      <name val="Times New Roman"/>
      <family val="1"/>
    </font>
    <font>
      <b/>
      <sz val="11"/>
      <name val="Arial"/>
      <family val="2"/>
    </font>
    <font>
      <sz val="13"/>
      <name val="Arial"/>
      <family val="2"/>
    </font>
    <font>
      <sz val="11"/>
      <name val="Arial"/>
      <family val="2"/>
    </font>
    <font>
      <b/>
      <sz val="11"/>
      <name val="Times New Roman"/>
      <family val="1"/>
    </font>
    <font>
      <b/>
      <sz val="10"/>
      <name val="Arial"/>
      <family val="2"/>
    </font>
    <font>
      <b/>
      <sz val="10"/>
      <color indexed="10"/>
      <name val="Arial"/>
      <family val="2"/>
    </font>
    <font>
      <sz val="10"/>
      <name val="Arial"/>
      <family val="2"/>
    </font>
    <font>
      <sz val="9"/>
      <name val="Arial"/>
      <family val="2"/>
    </font>
    <font>
      <b/>
      <sz val="9"/>
      <name val="Arial"/>
      <family val="2"/>
    </font>
    <font>
      <b/>
      <sz val="16"/>
      <name val="VNI-Helve"/>
    </font>
    <font>
      <sz val="12"/>
      <name val="VNI-Helve"/>
    </font>
    <font>
      <sz val="11"/>
      <name val="VNI-Helve"/>
    </font>
    <font>
      <b/>
      <i/>
      <sz val="16"/>
      <name val="VNI-Helve"/>
    </font>
    <font>
      <b/>
      <sz val="13"/>
      <name val="Times New Roman"/>
      <family val="1"/>
    </font>
    <font>
      <b/>
      <i/>
      <sz val="13"/>
      <name val="Times New Roman"/>
      <family val="1"/>
    </font>
    <font>
      <sz val="11"/>
      <name val="Times New Roman"/>
      <family val="1"/>
    </font>
    <font>
      <b/>
      <i/>
      <sz val="12"/>
      <name val="Times New Roman"/>
      <family val="1"/>
    </font>
    <font>
      <b/>
      <i/>
      <sz val="11"/>
      <name val="Times New Roman"/>
      <family val="1"/>
    </font>
    <font>
      <sz val="11"/>
      <name val="VNI-Helve-Condense"/>
    </font>
    <font>
      <sz val="11"/>
      <color indexed="10"/>
      <name val="VNI-Helve-Condense"/>
    </font>
    <font>
      <b/>
      <sz val="11"/>
      <name val="VNI-Helve-Condense"/>
    </font>
    <font>
      <b/>
      <sz val="10"/>
      <name val="VNI-Helve-Condense"/>
    </font>
    <font>
      <sz val="10"/>
      <color indexed="10"/>
      <name val="VNI-Helve"/>
    </font>
    <font>
      <sz val="10"/>
      <name val="VNI-Helve"/>
    </font>
    <font>
      <b/>
      <u/>
      <sz val="11"/>
      <name val="Arial"/>
      <family val="2"/>
    </font>
    <font>
      <i/>
      <sz val="11"/>
      <name val="Arial"/>
      <family val="2"/>
    </font>
    <font>
      <i/>
      <sz val="10"/>
      <name val="Arial"/>
      <family val="2"/>
    </font>
    <font>
      <sz val="10"/>
      <color indexed="10"/>
      <name val="Arial"/>
      <family val="2"/>
    </font>
    <font>
      <i/>
      <sz val="10"/>
      <color indexed="10"/>
      <name val="Arial"/>
      <family val="2"/>
    </font>
    <font>
      <b/>
      <sz val="11"/>
      <name val="VNI-Helve"/>
    </font>
    <font>
      <sz val="10"/>
      <name val="VNI-Helve-Condense"/>
    </font>
    <font>
      <i/>
      <sz val="11"/>
      <name val="VNI-Helve-Condense"/>
    </font>
    <font>
      <i/>
      <sz val="11"/>
      <color indexed="10"/>
      <name val="VNI-Helve-Condense"/>
    </font>
    <font>
      <i/>
      <sz val="10"/>
      <name val="VNI-Helve-Condense"/>
    </font>
    <font>
      <b/>
      <sz val="10"/>
      <color indexed="10"/>
      <name val="VNI-Helve-Condense"/>
    </font>
    <font>
      <b/>
      <sz val="12"/>
      <name val="VNI-Helve-Condense"/>
    </font>
    <font>
      <b/>
      <u/>
      <sz val="11"/>
      <name val="VNI-Helve-Condense"/>
    </font>
    <font>
      <sz val="12"/>
      <name val="VNI-Helve-Condense"/>
    </font>
    <font>
      <b/>
      <i/>
      <sz val="12"/>
      <name val="VNI-Helve-Condense"/>
    </font>
    <font>
      <b/>
      <i/>
      <sz val="11"/>
      <name val="VNI-Helve-Condense"/>
    </font>
    <font>
      <b/>
      <i/>
      <sz val="11"/>
      <name val="Arial"/>
      <family val="2"/>
    </font>
    <font>
      <sz val="12"/>
      <name val="Arial"/>
      <family val="2"/>
    </font>
    <font>
      <b/>
      <sz val="10"/>
      <color rgb="FFFF0000"/>
      <name val="VNI-Helve-Condense"/>
    </font>
    <font>
      <i/>
      <sz val="11"/>
      <name val="Times New Roman"/>
      <family val="1"/>
    </font>
    <font>
      <i/>
      <sz val="11"/>
      <name val="VNI-Helve"/>
    </font>
    <font>
      <b/>
      <sz val="11"/>
      <color indexed="10"/>
      <name val="VNI-Helve-Condense"/>
    </font>
    <font>
      <b/>
      <sz val="10"/>
      <name val="VNI-Helve"/>
    </font>
    <font>
      <b/>
      <sz val="10"/>
      <color indexed="10"/>
      <name val="VNI-Helve"/>
    </font>
    <font>
      <i/>
      <sz val="10"/>
      <name val="VNI-Helve"/>
    </font>
    <font>
      <b/>
      <sz val="11"/>
      <color indexed="10"/>
      <name val="VNI-Helve"/>
    </font>
    <font>
      <sz val="12"/>
      <name val="Times New Roman"/>
      <family val="1"/>
    </font>
    <font>
      <b/>
      <sz val="8"/>
      <color indexed="81"/>
      <name val="Tahoma"/>
      <family val="2"/>
    </font>
    <font>
      <sz val="8"/>
      <color indexed="81"/>
      <name val="Tahoma"/>
      <family val="2"/>
    </font>
    <font>
      <sz val="11"/>
      <name val="Calibri"/>
      <family val="2"/>
      <scheme val="minor"/>
    </font>
    <font>
      <sz val="10"/>
      <name val="Calibri"/>
      <family val="2"/>
      <scheme val="minor"/>
    </font>
    <font>
      <i/>
      <sz val="12"/>
      <name val="Times New Roman"/>
      <family val="1"/>
    </font>
    <font>
      <sz val="10"/>
      <name val="Times New Roman"/>
      <family val="1"/>
    </font>
    <font>
      <b/>
      <sz val="11"/>
      <name val="Calibri"/>
      <family val="2"/>
      <scheme val="minor"/>
    </font>
    <font>
      <b/>
      <sz val="10"/>
      <name val="Times New Roman"/>
      <family val="1"/>
    </font>
    <font>
      <i/>
      <sz val="10"/>
      <name val="Times New Roman"/>
      <family val="1"/>
    </font>
    <font>
      <sz val="10"/>
      <color theme="1"/>
      <name val="Calibri"/>
      <family val="2"/>
      <scheme val="minor"/>
    </font>
    <font>
      <sz val="12"/>
      <name val="Calibri"/>
      <family val="2"/>
      <scheme val="minor"/>
    </font>
    <font>
      <b/>
      <sz val="14"/>
      <name val="Arial"/>
      <family val="2"/>
    </font>
    <font>
      <b/>
      <u/>
      <sz val="10"/>
      <name val="Arial"/>
      <family val="2"/>
    </font>
    <font>
      <b/>
      <sz val="14"/>
      <name val="Times New Roman"/>
      <family val="1"/>
    </font>
    <font>
      <b/>
      <sz val="14"/>
      <color theme="1"/>
      <name val="Times New Roman"/>
      <family val="1"/>
    </font>
  </fonts>
  <fills count="2">
    <fill>
      <patternFill patternType="none"/>
    </fill>
    <fill>
      <patternFill patternType="gray125"/>
    </fill>
  </fills>
  <borders count="36">
    <border>
      <left/>
      <right/>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style="thin">
        <color indexed="8"/>
      </left>
      <right style="thin">
        <color indexed="8"/>
      </right>
      <top/>
      <bottom style="thin">
        <color indexed="8"/>
      </bottom>
      <diagonal/>
    </border>
    <border>
      <left style="medium">
        <color indexed="64"/>
      </left>
      <right style="medium">
        <color indexed="64"/>
      </right>
      <top/>
      <bottom style="medium">
        <color indexed="64"/>
      </bottom>
      <diagonal/>
    </border>
  </borders>
  <cellStyleXfs count="4">
    <xf numFmtId="0" fontId="0" fillId="0" borderId="0"/>
    <xf numFmtId="41" fontId="1" fillId="0" borderId="0" applyFont="0" applyFill="0" applyBorder="0" applyAlignment="0" applyProtection="0"/>
    <xf numFmtId="0" fontId="1" fillId="0" borderId="0"/>
    <xf numFmtId="43" fontId="1" fillId="0" borderId="0" applyFont="0" applyFill="0" applyBorder="0" applyAlignment="0" applyProtection="0"/>
  </cellStyleXfs>
  <cellXfs count="346">
    <xf numFmtId="0" fontId="0" fillId="0" borderId="0" xfId="0"/>
    <xf numFmtId="0" fontId="2" fillId="0" borderId="0" xfId="0" applyFont="1" applyAlignment="1">
      <alignment vertical="top" wrapText="1"/>
    </xf>
    <xf numFmtId="0" fontId="3" fillId="0" borderId="0" xfId="0" applyFont="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vertical="top" wrapText="1"/>
    </xf>
    <xf numFmtId="0" fontId="3" fillId="0" borderId="4" xfId="0" applyFont="1" applyBorder="1" applyAlignment="1">
      <alignment horizontal="center" vertical="top" wrapText="1"/>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right" vertical="top" wrapText="1"/>
    </xf>
    <xf numFmtId="0" fontId="2" fillId="0" borderId="15" xfId="0" applyFont="1" applyBorder="1" applyAlignment="1">
      <alignment horizontal="center" vertical="top" wrapText="1"/>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41" fontId="18" fillId="0" borderId="0" xfId="1" applyFont="1" applyFill="1"/>
    <xf numFmtId="0" fontId="18" fillId="0" borderId="0" xfId="0" applyFont="1" applyFill="1"/>
    <xf numFmtId="164" fontId="18" fillId="0" borderId="0" xfId="3" applyNumberFormat="1" applyFont="1" applyFill="1"/>
    <xf numFmtId="0" fontId="20" fillId="0" borderId="0" xfId="0" applyFont="1" applyFill="1" applyAlignment="1">
      <alignment horizontal="left"/>
    </xf>
    <xf numFmtId="0" fontId="21" fillId="0" borderId="0" xfId="0" applyFont="1" applyFill="1" applyAlignment="1">
      <alignment horizontal="left"/>
    </xf>
    <xf numFmtId="0" fontId="22" fillId="0" borderId="0" xfId="0" applyFont="1" applyFill="1" applyAlignment="1">
      <alignment horizontal="left"/>
    </xf>
    <xf numFmtId="0" fontId="18" fillId="0" borderId="0" xfId="0" applyFont="1" applyFill="1" applyAlignment="1">
      <alignment horizontal="left"/>
    </xf>
    <xf numFmtId="0" fontId="10" fillId="0" borderId="0" xfId="0" applyFont="1" applyFill="1" applyAlignment="1">
      <alignment horizontal="left"/>
    </xf>
    <xf numFmtId="0" fontId="23" fillId="0" borderId="0" xfId="0" applyFont="1" applyFill="1" applyAlignment="1">
      <alignment horizontal="left"/>
    </xf>
    <xf numFmtId="0" fontId="24" fillId="0" borderId="0" xfId="0" applyFont="1" applyFill="1" applyAlignment="1">
      <alignment horizontal="left"/>
    </xf>
    <xf numFmtId="0" fontId="22" fillId="0" borderId="22" xfId="0" applyFont="1" applyFill="1" applyBorder="1" applyAlignment="1">
      <alignment horizontal="left" wrapText="1"/>
    </xf>
    <xf numFmtId="41" fontId="18" fillId="0" borderId="0" xfId="1" applyFont="1" applyFill="1" applyAlignment="1"/>
    <xf numFmtId="0" fontId="18" fillId="0" borderId="0" xfId="0" applyFont="1" applyFill="1" applyAlignment="1"/>
    <xf numFmtId="0" fontId="6" fillId="0" borderId="22" xfId="0" applyFont="1" applyFill="1" applyBorder="1" applyAlignment="1">
      <alignment horizontal="left" vertical="center"/>
    </xf>
    <xf numFmtId="0" fontId="25" fillId="0" borderId="22" xfId="0" applyFont="1" applyFill="1" applyBorder="1"/>
    <xf numFmtId="14" fontId="7" fillId="0" borderId="22" xfId="0" applyNumberFormat="1" applyFont="1" applyFill="1" applyBorder="1" applyAlignment="1">
      <alignment horizontal="center"/>
    </xf>
    <xf numFmtId="41" fontId="25" fillId="0" borderId="0" xfId="1" applyFont="1" applyFill="1" applyBorder="1"/>
    <xf numFmtId="0" fontId="25" fillId="0" borderId="0" xfId="0" applyFont="1" applyFill="1" applyBorder="1"/>
    <xf numFmtId="0" fontId="25" fillId="0" borderId="0" xfId="0" applyFont="1" applyFill="1"/>
    <xf numFmtId="41" fontId="26" fillId="0" borderId="0" xfId="1" applyFont="1" applyFill="1"/>
    <xf numFmtId="41" fontId="25" fillId="0" borderId="22" xfId="1" applyFont="1" applyFill="1" applyBorder="1"/>
    <xf numFmtId="41" fontId="9" fillId="0" borderId="22" xfId="1" applyFont="1" applyFill="1" applyBorder="1"/>
    <xf numFmtId="0" fontId="27" fillId="0" borderId="23" xfId="0" applyFont="1" applyFill="1" applyBorder="1" applyAlignment="1">
      <alignment horizontal="center"/>
    </xf>
    <xf numFmtId="0" fontId="27" fillId="0" borderId="23" xfId="0" applyFont="1" applyFill="1" applyBorder="1"/>
    <xf numFmtId="0" fontId="27" fillId="0" borderId="22" xfId="0" applyFont="1" applyFill="1" applyBorder="1"/>
    <xf numFmtId="41" fontId="27" fillId="0" borderId="23" xfId="1" applyFont="1" applyFill="1" applyBorder="1"/>
    <xf numFmtId="41" fontId="27" fillId="0" borderId="23" xfId="1" applyFont="1" applyFill="1" applyBorder="1" applyAlignment="1"/>
    <xf numFmtId="41" fontId="27" fillId="0" borderId="0" xfId="1" applyFont="1" applyFill="1" applyBorder="1"/>
    <xf numFmtId="0" fontId="27" fillId="0" borderId="0" xfId="0" applyFont="1" applyFill="1" applyBorder="1"/>
    <xf numFmtId="0" fontId="27" fillId="0" borderId="0" xfId="0" applyFont="1" applyFill="1"/>
    <xf numFmtId="0" fontId="18" fillId="0" borderId="23" xfId="0" applyFont="1" applyFill="1" applyBorder="1"/>
    <xf numFmtId="0" fontId="25" fillId="0" borderId="0" xfId="0" applyFont="1" applyFill="1" applyAlignment="1">
      <alignment horizontal="center"/>
    </xf>
    <xf numFmtId="41" fontId="25" fillId="0" borderId="0" xfId="1" applyFont="1" applyFill="1" applyAlignment="1">
      <alignment horizontal="center"/>
    </xf>
    <xf numFmtId="41" fontId="25" fillId="0" borderId="0" xfId="1" applyFont="1" applyFill="1" applyBorder="1" applyAlignment="1">
      <alignment horizontal="center"/>
    </xf>
    <xf numFmtId="0" fontId="25" fillId="0" borderId="0" xfId="0" applyFont="1" applyFill="1" applyBorder="1" applyAlignment="1">
      <alignment horizontal="left"/>
    </xf>
    <xf numFmtId="41" fontId="25" fillId="0" borderId="0" xfId="1" applyFont="1" applyFill="1" applyBorder="1" applyAlignment="1"/>
    <xf numFmtId="41" fontId="26" fillId="0" borderId="0" xfId="1" applyFont="1" applyFill="1" applyBorder="1"/>
    <xf numFmtId="41" fontId="25" fillId="0" borderId="0" xfId="1" applyFont="1" applyFill="1"/>
    <xf numFmtId="41" fontId="25" fillId="0" borderId="22" xfId="1" applyFont="1" applyFill="1" applyBorder="1" applyAlignment="1"/>
    <xf numFmtId="0" fontId="27" fillId="0" borderId="22" xfId="0" applyFont="1" applyFill="1" applyBorder="1" applyAlignment="1">
      <alignment horizontal="center"/>
    </xf>
    <xf numFmtId="0" fontId="25" fillId="0" borderId="23" xfId="0" applyFont="1" applyFill="1" applyBorder="1"/>
    <xf numFmtId="41" fontId="28" fillId="0" borderId="22" xfId="1" applyFont="1" applyFill="1" applyBorder="1"/>
    <xf numFmtId="0" fontId="18" fillId="0" borderId="22" xfId="0" applyFont="1" applyFill="1" applyBorder="1"/>
    <xf numFmtId="14" fontId="7" fillId="0" borderId="22" xfId="1" applyNumberFormat="1" applyFont="1" applyFill="1" applyBorder="1" applyAlignment="1">
      <alignment horizontal="center"/>
    </xf>
    <xf numFmtId="41" fontId="17" fillId="0" borderId="0" xfId="1" applyFont="1" applyFill="1"/>
    <xf numFmtId="41" fontId="26" fillId="0" borderId="22" xfId="0" applyNumberFormat="1" applyFont="1" applyFill="1" applyBorder="1"/>
    <xf numFmtId="41" fontId="27" fillId="0" borderId="22" xfId="1" applyFont="1" applyFill="1" applyBorder="1"/>
    <xf numFmtId="41" fontId="27" fillId="0" borderId="22" xfId="0" applyNumberFormat="1" applyFont="1" applyFill="1" applyBorder="1"/>
    <xf numFmtId="0" fontId="6" fillId="0" borderId="22" xfId="0" applyFont="1" applyFill="1" applyBorder="1" applyAlignment="1">
      <alignment horizontal="left" wrapText="1"/>
    </xf>
    <xf numFmtId="14" fontId="7" fillId="0" borderId="23" xfId="1" applyNumberFormat="1" applyFont="1" applyFill="1" applyBorder="1" applyAlignment="1">
      <alignment horizontal="center"/>
    </xf>
    <xf numFmtId="164" fontId="26" fillId="0" borderId="0" xfId="3" applyNumberFormat="1" applyFont="1" applyFill="1" applyBorder="1"/>
    <xf numFmtId="164" fontId="25" fillId="0" borderId="22" xfId="3" applyNumberFormat="1" applyFont="1" applyFill="1" applyBorder="1"/>
    <xf numFmtId="164" fontId="27" fillId="0" borderId="22" xfId="3" applyNumberFormat="1" applyFont="1" applyFill="1" applyBorder="1"/>
    <xf numFmtId="0" fontId="6" fillId="0" borderId="23" xfId="0" applyFont="1" applyFill="1" applyBorder="1" applyAlignment="1">
      <alignment horizontal="justify"/>
    </xf>
    <xf numFmtId="0" fontId="22" fillId="0" borderId="0" xfId="0" applyFont="1" applyFill="1" applyAlignment="1">
      <alignment horizontal="justify"/>
    </xf>
    <xf numFmtId="41" fontId="29" fillId="0" borderId="0" xfId="1" applyFont="1" applyFill="1"/>
    <xf numFmtId="41" fontId="13" fillId="0" borderId="0" xfId="1" applyFont="1" applyFill="1"/>
    <xf numFmtId="41" fontId="30" fillId="0" borderId="0" xfId="1" applyFont="1" applyFill="1"/>
    <xf numFmtId="41" fontId="29" fillId="0" borderId="22" xfId="1" applyFont="1" applyFill="1" applyBorder="1"/>
    <xf numFmtId="164" fontId="28" fillId="0" borderId="22" xfId="3" applyNumberFormat="1" applyFont="1" applyFill="1" applyBorder="1"/>
    <xf numFmtId="0" fontId="27" fillId="0" borderId="0" xfId="0" applyFont="1" applyFill="1" applyBorder="1" applyAlignment="1">
      <alignment horizontal="center"/>
    </xf>
    <xf numFmtId="164" fontId="28" fillId="0" borderId="0" xfId="3" applyNumberFormat="1" applyFont="1" applyFill="1" applyBorder="1"/>
    <xf numFmtId="41" fontId="28" fillId="0" borderId="0" xfId="1" applyFont="1" applyFill="1" applyBorder="1"/>
    <xf numFmtId="0" fontId="6" fillId="0" borderId="0" xfId="0" applyFont="1" applyFill="1" applyAlignment="1">
      <alignment horizontal="justify"/>
    </xf>
    <xf numFmtId="0" fontId="7" fillId="0" borderId="17" xfId="0" applyFont="1" applyFill="1" applyBorder="1" applyAlignment="1">
      <alignment horizontal="center" vertical="center"/>
    </xf>
    <xf numFmtId="41" fontId="7" fillId="0" borderId="24" xfId="1" applyFont="1" applyFill="1" applyBorder="1" applyAlignment="1">
      <alignment horizontal="center" vertical="center" wrapText="1"/>
    </xf>
    <xf numFmtId="41" fontId="7" fillId="0" borderId="17" xfId="1" applyFont="1" applyFill="1" applyBorder="1" applyAlignment="1">
      <alignment horizontal="center" vertical="center" wrapText="1"/>
    </xf>
    <xf numFmtId="41" fontId="7" fillId="0" borderId="25" xfId="1" applyFont="1" applyFill="1" applyBorder="1" applyAlignment="1">
      <alignment horizontal="center" vertical="center"/>
    </xf>
    <xf numFmtId="41" fontId="7" fillId="0" borderId="0" xfId="1" applyFont="1" applyFill="1" applyBorder="1" applyAlignment="1">
      <alignment horizontal="center" vertical="center" wrapText="1"/>
    </xf>
    <xf numFmtId="164" fontId="7" fillId="0" borderId="0" xfId="3" applyNumberFormat="1" applyFont="1" applyFill="1" applyBorder="1" applyAlignment="1">
      <alignment horizontal="center" vertical="center" wrapText="1"/>
    </xf>
    <xf numFmtId="41" fontId="7" fillId="0" borderId="0" xfId="1" applyFont="1" applyFill="1" applyBorder="1" applyAlignment="1">
      <alignment horizontal="center" wrapText="1"/>
    </xf>
    <xf numFmtId="41" fontId="7" fillId="0" borderId="0" xfId="1" applyFont="1" applyFill="1" applyBorder="1" applyAlignment="1">
      <alignment horizontal="center" vertical="center" textRotation="90"/>
    </xf>
    <xf numFmtId="0" fontId="7" fillId="0" borderId="0" xfId="0" applyFont="1" applyFill="1" applyAlignment="1">
      <alignment horizontal="center"/>
    </xf>
    <xf numFmtId="0" fontId="31" fillId="0" borderId="19" xfId="0" applyFont="1" applyFill="1" applyBorder="1"/>
    <xf numFmtId="41" fontId="13" fillId="0" borderId="18" xfId="1" applyFont="1" applyFill="1" applyBorder="1"/>
    <xf numFmtId="41" fontId="7" fillId="0" borderId="0" xfId="1" applyFont="1" applyFill="1" applyBorder="1"/>
    <xf numFmtId="41" fontId="9" fillId="0" borderId="0" xfId="1" applyFont="1" applyFill="1" applyBorder="1"/>
    <xf numFmtId="164" fontId="9" fillId="0" borderId="0" xfId="3" applyNumberFormat="1" applyFont="1" applyFill="1" applyBorder="1"/>
    <xf numFmtId="0" fontId="9" fillId="0" borderId="0" xfId="0" applyFont="1" applyFill="1"/>
    <xf numFmtId="0" fontId="9" fillId="0" borderId="20" xfId="0" applyFont="1" applyFill="1" applyBorder="1"/>
    <xf numFmtId="41" fontId="13" fillId="0" borderId="20" xfId="1" applyFont="1" applyFill="1" applyBorder="1"/>
    <xf numFmtId="0" fontId="32" fillId="0" borderId="20" xfId="0" applyFont="1" applyFill="1" applyBorder="1"/>
    <xf numFmtId="41" fontId="33" fillId="0" borderId="20" xfId="1" applyFont="1" applyFill="1" applyBorder="1"/>
    <xf numFmtId="41" fontId="32" fillId="0" borderId="0" xfId="1" applyFont="1" applyFill="1" applyBorder="1"/>
    <xf numFmtId="164" fontId="32" fillId="0" borderId="0" xfId="3" applyNumberFormat="1" applyFont="1" applyFill="1" applyBorder="1"/>
    <xf numFmtId="0" fontId="32" fillId="0" borderId="0" xfId="0" applyFont="1" applyFill="1"/>
    <xf numFmtId="0" fontId="7" fillId="0" borderId="20" xfId="0" applyFont="1" applyFill="1" applyBorder="1"/>
    <xf numFmtId="41" fontId="11" fillId="0" borderId="20" xfId="1" applyFont="1" applyFill="1" applyBorder="1"/>
    <xf numFmtId="41" fontId="12" fillId="0" borderId="20" xfId="1" applyFont="1" applyFill="1" applyBorder="1"/>
    <xf numFmtId="164" fontId="7" fillId="0" borderId="0" xfId="3" applyNumberFormat="1" applyFont="1" applyFill="1" applyBorder="1"/>
    <xf numFmtId="0" fontId="7" fillId="0" borderId="0" xfId="0" applyFont="1" applyFill="1"/>
    <xf numFmtId="0" fontId="31" fillId="0" borderId="20" xfId="0" applyFont="1" applyFill="1" applyBorder="1"/>
    <xf numFmtId="41" fontId="34" fillId="0" borderId="20" xfId="1" applyFont="1" applyFill="1" applyBorder="1"/>
    <xf numFmtId="41" fontId="35" fillId="0" borderId="20" xfId="1" applyFont="1" applyFill="1" applyBorder="1"/>
    <xf numFmtId="0" fontId="7" fillId="0" borderId="21" xfId="0" applyFont="1" applyFill="1" applyBorder="1"/>
    <xf numFmtId="41" fontId="11" fillId="0" borderId="21" xfId="1" applyFont="1" applyFill="1" applyBorder="1"/>
    <xf numFmtId="41" fontId="12" fillId="0" borderId="21" xfId="1" applyFont="1" applyFill="1" applyBorder="1"/>
    <xf numFmtId="0" fontId="9" fillId="0" borderId="26" xfId="0" applyFont="1" applyFill="1" applyBorder="1" applyAlignment="1"/>
    <xf numFmtId="41" fontId="13" fillId="0" borderId="0" xfId="1" applyFont="1" applyFill="1" applyBorder="1"/>
    <xf numFmtId="41" fontId="9" fillId="0" borderId="0" xfId="1" applyFont="1" applyFill="1"/>
    <xf numFmtId="164" fontId="9" fillId="0" borderId="0" xfId="3" applyNumberFormat="1" applyFont="1" applyFill="1"/>
    <xf numFmtId="0" fontId="6" fillId="0" borderId="22" xfId="0" applyFont="1" applyFill="1" applyBorder="1" applyAlignment="1">
      <alignment horizontal="justify"/>
    </xf>
    <xf numFmtId="0" fontId="36" fillId="0" borderId="22" xfId="0" applyFont="1" applyFill="1" applyBorder="1" applyAlignment="1">
      <alignment horizontal="center"/>
    </xf>
    <xf numFmtId="41" fontId="37" fillId="0" borderId="0" xfId="1" applyFont="1" applyFill="1" applyBorder="1"/>
    <xf numFmtId="164" fontId="25" fillId="0" borderId="0" xfId="3" applyNumberFormat="1" applyFont="1" applyFill="1" applyBorder="1"/>
    <xf numFmtId="164" fontId="27" fillId="0" borderId="0" xfId="3" applyNumberFormat="1" applyFont="1" applyFill="1" applyBorder="1"/>
    <xf numFmtId="0" fontId="38" fillId="0" borderId="0" xfId="0" applyFont="1" applyFill="1" applyBorder="1"/>
    <xf numFmtId="164" fontId="39" fillId="0" borderId="0" xfId="3" applyNumberFormat="1" applyFont="1" applyFill="1" applyBorder="1"/>
    <xf numFmtId="41" fontId="40" fillId="0" borderId="0" xfId="1" applyFont="1" applyFill="1" applyBorder="1"/>
    <xf numFmtId="41" fontId="38" fillId="0" borderId="0" xfId="1" applyFont="1" applyFill="1" applyBorder="1"/>
    <xf numFmtId="164" fontId="38" fillId="0" borderId="0" xfId="3" applyNumberFormat="1" applyFont="1" applyFill="1" applyBorder="1"/>
    <xf numFmtId="41" fontId="37" fillId="0" borderId="22" xfId="1" applyFont="1" applyFill="1" applyBorder="1"/>
    <xf numFmtId="41" fontId="41" fillId="0" borderId="23" xfId="1" applyFont="1" applyFill="1" applyBorder="1"/>
    <xf numFmtId="0" fontId="22" fillId="0" borderId="22" xfId="0" applyFont="1" applyFill="1" applyBorder="1" applyAlignment="1">
      <alignment horizontal="left"/>
    </xf>
    <xf numFmtId="41" fontId="30" fillId="0" borderId="22" xfId="0" applyNumberFormat="1" applyFont="1" applyFill="1" applyBorder="1"/>
    <xf numFmtId="0" fontId="6" fillId="0" borderId="23" xfId="0" applyFont="1" applyFill="1" applyBorder="1" applyAlignment="1">
      <alignment horizontal="left"/>
    </xf>
    <xf numFmtId="14" fontId="42" fillId="0" borderId="23" xfId="0" applyNumberFormat="1" applyFont="1" applyFill="1" applyBorder="1" applyAlignment="1">
      <alignment vertical="top" wrapText="1"/>
    </xf>
    <xf numFmtId="14" fontId="42" fillId="0" borderId="23" xfId="0" applyNumberFormat="1" applyFont="1" applyFill="1" applyBorder="1" applyAlignment="1">
      <alignment horizontal="center" vertical="top" wrapText="1"/>
    </xf>
    <xf numFmtId="0" fontId="43" fillId="0" borderId="0" xfId="0" applyFont="1" applyFill="1" applyAlignment="1">
      <alignment horizontal="center"/>
    </xf>
    <xf numFmtId="41" fontId="43" fillId="0" borderId="0" xfId="1" applyFont="1" applyFill="1" applyAlignment="1">
      <alignment horizontal="center"/>
    </xf>
    <xf numFmtId="41" fontId="43" fillId="0" borderId="0" xfId="1" applyFont="1" applyFill="1" applyBorder="1" applyAlignment="1">
      <alignment horizontal="center"/>
    </xf>
    <xf numFmtId="0" fontId="44" fillId="0" borderId="0" xfId="0" applyFont="1" applyFill="1" applyAlignment="1">
      <alignment horizontal="justify" vertical="top" wrapText="1"/>
    </xf>
    <xf numFmtId="0" fontId="44" fillId="0" borderId="0" xfId="0" applyFont="1" applyFill="1" applyAlignment="1">
      <alignment horizontal="center" vertical="top" wrapText="1"/>
    </xf>
    <xf numFmtId="0" fontId="42" fillId="0" borderId="0" xfId="0" applyFont="1" applyFill="1" applyAlignment="1">
      <alignment horizontal="justify" vertical="top" wrapText="1"/>
    </xf>
    <xf numFmtId="41" fontId="42" fillId="0" borderId="0" xfId="1" applyFont="1" applyFill="1" applyAlignment="1">
      <alignment horizontal="center" vertical="top" wrapText="1"/>
    </xf>
    <xf numFmtId="41" fontId="33" fillId="0" borderId="0" xfId="1" applyFont="1" applyFill="1"/>
    <xf numFmtId="0" fontId="45" fillId="0" borderId="0" xfId="0" applyFont="1" applyFill="1" applyAlignment="1">
      <alignment horizontal="justify" vertical="top" wrapText="1"/>
    </xf>
    <xf numFmtId="0" fontId="45" fillId="0" borderId="0" xfId="0" applyFont="1" applyFill="1" applyAlignment="1">
      <alignment horizontal="center" vertical="top" wrapText="1"/>
    </xf>
    <xf numFmtId="41" fontId="46" fillId="0" borderId="0" xfId="0" applyNumberFormat="1" applyFont="1" applyFill="1" applyAlignment="1">
      <alignment horizontal="center" vertical="top" wrapText="1"/>
    </xf>
    <xf numFmtId="41" fontId="47" fillId="0" borderId="0" xfId="0" applyNumberFormat="1" applyFont="1" applyFill="1" applyAlignment="1">
      <alignment horizontal="center" vertical="top" wrapText="1"/>
    </xf>
    <xf numFmtId="41" fontId="46" fillId="0" borderId="0" xfId="1" applyFont="1" applyFill="1" applyBorder="1"/>
    <xf numFmtId="41" fontId="46" fillId="0" borderId="0" xfId="1" applyFont="1" applyFill="1"/>
    <xf numFmtId="0" fontId="46" fillId="0" borderId="0" xfId="0" applyFont="1" applyFill="1" applyBorder="1"/>
    <xf numFmtId="0" fontId="46" fillId="0" borderId="0" xfId="0" applyFont="1" applyFill="1"/>
    <xf numFmtId="0" fontId="38" fillId="0" borderId="0" xfId="0" applyFont="1" applyFill="1"/>
    <xf numFmtId="41" fontId="38" fillId="0" borderId="0" xfId="1" applyFont="1" applyFill="1"/>
    <xf numFmtId="41" fontId="40" fillId="0" borderId="0" xfId="1" applyFont="1" applyFill="1"/>
    <xf numFmtId="41" fontId="32" fillId="0" borderId="0" xfId="1" applyFont="1" applyFill="1"/>
    <xf numFmtId="41" fontId="38" fillId="0" borderId="0" xfId="1" applyFont="1" applyFill="1" applyAlignment="1">
      <alignment horizontal="center"/>
    </xf>
    <xf numFmtId="41" fontId="27" fillId="0" borderId="0" xfId="0" applyNumberFormat="1" applyFont="1" applyFill="1" applyBorder="1"/>
    <xf numFmtId="41" fontId="38" fillId="0" borderId="0" xfId="1" applyFont="1" applyFill="1" applyBorder="1" applyAlignment="1">
      <alignment horizontal="center"/>
    </xf>
    <xf numFmtId="0" fontId="48" fillId="0" borderId="0" xfId="0" applyFont="1" applyFill="1" applyBorder="1" applyAlignment="1">
      <alignment horizontal="center" vertical="top" wrapText="1"/>
    </xf>
    <xf numFmtId="164" fontId="27" fillId="0" borderId="23" xfId="3" applyNumberFormat="1" applyFont="1" applyFill="1" applyBorder="1"/>
    <xf numFmtId="41" fontId="49" fillId="0" borderId="23" xfId="1" applyFont="1" applyFill="1" applyBorder="1"/>
    <xf numFmtId="41" fontId="28" fillId="0" borderId="23" xfId="1" applyFont="1" applyFill="1" applyBorder="1"/>
    <xf numFmtId="0" fontId="6" fillId="0" borderId="22" xfId="0" applyFont="1" applyFill="1" applyBorder="1" applyAlignment="1">
      <alignment horizontal="left"/>
    </xf>
    <xf numFmtId="14" fontId="11" fillId="0" borderId="22" xfId="1" applyNumberFormat="1" applyFont="1" applyFill="1" applyBorder="1" applyAlignment="1">
      <alignment horizontal="center"/>
    </xf>
    <xf numFmtId="14" fontId="11" fillId="0" borderId="23" xfId="1" applyNumberFormat="1" applyFont="1" applyFill="1" applyBorder="1" applyAlignment="1">
      <alignment horizontal="center"/>
    </xf>
    <xf numFmtId="0" fontId="50" fillId="0" borderId="0" xfId="0" applyFont="1" applyFill="1" applyAlignment="1">
      <alignment horizontal="left"/>
    </xf>
    <xf numFmtId="0" fontId="6" fillId="0" borderId="22" xfId="0" applyFont="1" applyFill="1" applyBorder="1" applyAlignment="1"/>
    <xf numFmtId="0" fontId="10" fillId="0" borderId="22" xfId="0" applyFont="1" applyFill="1" applyBorder="1" applyAlignment="1"/>
    <xf numFmtId="0" fontId="10" fillId="0" borderId="22" xfId="0" applyFont="1" applyFill="1" applyBorder="1" applyAlignment="1">
      <alignment horizontal="left"/>
    </xf>
    <xf numFmtId="0" fontId="10" fillId="0" borderId="23" xfId="0" applyFont="1" applyFill="1" applyBorder="1" applyAlignment="1">
      <alignment horizontal="left"/>
    </xf>
    <xf numFmtId="41" fontId="52" fillId="0" borderId="23" xfId="0" applyNumberFormat="1" applyFont="1" applyFill="1" applyBorder="1"/>
    <xf numFmtId="41" fontId="27" fillId="0" borderId="23" xfId="0" applyNumberFormat="1" applyFont="1" applyFill="1" applyBorder="1"/>
    <xf numFmtId="0" fontId="6" fillId="0" borderId="23" xfId="0" applyFont="1" applyFill="1" applyBorder="1" applyAlignment="1"/>
    <xf numFmtId="41" fontId="18" fillId="0" borderId="22" xfId="1" applyFont="1" applyFill="1" applyBorder="1"/>
    <xf numFmtId="41" fontId="52" fillId="0" borderId="22" xfId="0" applyNumberFormat="1" applyFont="1" applyFill="1" applyBorder="1"/>
    <xf numFmtId="41" fontId="18" fillId="0" borderId="22" xfId="0" applyNumberFormat="1" applyFont="1" applyFill="1" applyBorder="1"/>
    <xf numFmtId="0" fontId="36" fillId="0" borderId="22" xfId="0" applyFont="1" applyFill="1" applyBorder="1" applyAlignment="1">
      <alignment horizontal="right" vertical="center" wrapText="1"/>
    </xf>
    <xf numFmtId="0" fontId="36" fillId="0" borderId="22" xfId="0" applyFont="1" applyFill="1" applyBorder="1" applyAlignment="1">
      <alignment horizontal="center" vertical="center" wrapText="1"/>
    </xf>
    <xf numFmtId="41" fontId="36" fillId="0" borderId="0" xfId="1" applyFont="1" applyFill="1" applyAlignment="1">
      <alignment horizontal="center" vertical="center"/>
    </xf>
    <xf numFmtId="0" fontId="36" fillId="0" borderId="0" xfId="0" applyFont="1" applyFill="1" applyAlignment="1">
      <alignment horizontal="center" vertical="center"/>
    </xf>
    <xf numFmtId="41" fontId="53" fillId="0" borderId="0" xfId="1" applyFont="1" applyFill="1" applyBorder="1"/>
    <xf numFmtId="41" fontId="36" fillId="0" borderId="0" xfId="1" applyFont="1" applyFill="1" applyBorder="1"/>
    <xf numFmtId="0" fontId="36" fillId="0" borderId="0" xfId="0" applyFont="1" applyFill="1" applyBorder="1"/>
    <xf numFmtId="41" fontId="30" fillId="0" borderId="0" xfId="1" applyFont="1" applyFill="1" applyBorder="1"/>
    <xf numFmtId="41" fontId="18" fillId="0" borderId="0" xfId="1" applyFont="1" applyFill="1" applyBorder="1"/>
    <xf numFmtId="0" fontId="18" fillId="0" borderId="0" xfId="0" applyFont="1" applyFill="1" applyBorder="1"/>
    <xf numFmtId="41" fontId="53" fillId="0" borderId="22" xfId="1" applyFont="1" applyFill="1" applyBorder="1"/>
    <xf numFmtId="41" fontId="54" fillId="0" borderId="22" xfId="1" applyFont="1" applyFill="1" applyBorder="1"/>
    <xf numFmtId="41" fontId="30" fillId="0" borderId="0" xfId="1" applyFont="1" applyFill="1" applyBorder="1" applyAlignment="1"/>
    <xf numFmtId="41" fontId="30" fillId="0" borderId="22" xfId="1" applyFont="1" applyFill="1" applyBorder="1"/>
    <xf numFmtId="41" fontId="30" fillId="0" borderId="22" xfId="1" applyFont="1" applyFill="1" applyBorder="1" applyAlignment="1"/>
    <xf numFmtId="41" fontId="41" fillId="0" borderId="22" xfId="0" applyNumberFormat="1" applyFont="1" applyFill="1" applyBorder="1"/>
    <xf numFmtId="41" fontId="28" fillId="0" borderId="22" xfId="0" applyNumberFormat="1" applyFont="1" applyFill="1" applyBorder="1" applyAlignment="1"/>
    <xf numFmtId="41" fontId="51" fillId="0" borderId="0" xfId="1" applyFont="1" applyFill="1" applyBorder="1"/>
    <xf numFmtId="0" fontId="51" fillId="0" borderId="0" xfId="0" applyFont="1" applyFill="1" applyBorder="1"/>
    <xf numFmtId="41" fontId="55" fillId="0" borderId="0" xfId="1" applyFont="1" applyFill="1" applyBorder="1"/>
    <xf numFmtId="0" fontId="36" fillId="0" borderId="0" xfId="0" applyFont="1" applyFill="1"/>
    <xf numFmtId="41" fontId="53" fillId="0" borderId="0" xfId="1" applyFont="1" applyFill="1"/>
    <xf numFmtId="41" fontId="11" fillId="0" borderId="0" xfId="1" applyFont="1" applyFill="1"/>
    <xf numFmtId="41" fontId="36" fillId="0" borderId="0" xfId="1" applyFont="1" applyFill="1"/>
    <xf numFmtId="0" fontId="36" fillId="0" borderId="0" xfId="0" applyFont="1" applyFill="1" applyAlignment="1">
      <alignment horizontal="left"/>
    </xf>
    <xf numFmtId="41" fontId="53" fillId="0" borderId="0" xfId="1" applyFont="1" applyFill="1" applyAlignment="1">
      <alignment horizontal="left"/>
    </xf>
    <xf numFmtId="41" fontId="36" fillId="0" borderId="0" xfId="1" applyFont="1" applyFill="1" applyAlignment="1">
      <alignment horizontal="left"/>
    </xf>
    <xf numFmtId="0" fontId="6" fillId="0" borderId="0" xfId="0" applyFont="1" applyFill="1" applyAlignment="1">
      <alignment horizontal="left"/>
    </xf>
    <xf numFmtId="41" fontId="18" fillId="0" borderId="0" xfId="1" applyFont="1" applyFill="1" applyAlignment="1">
      <alignment horizontal="left"/>
    </xf>
    <xf numFmtId="0" fontId="24" fillId="0" borderId="0" xfId="0" applyFont="1" applyFill="1" applyAlignment="1"/>
    <xf numFmtId="41" fontId="30" fillId="0" borderId="0" xfId="1" applyFont="1" applyFill="1" applyAlignment="1">
      <alignment horizontal="left"/>
    </xf>
    <xf numFmtId="41" fontId="13" fillId="0" borderId="0" xfId="1" applyFont="1" applyFill="1" applyAlignment="1">
      <alignment horizontal="left"/>
    </xf>
    <xf numFmtId="0" fontId="24" fillId="0" borderId="22" xfId="0" applyFont="1" applyFill="1" applyBorder="1" applyAlignment="1"/>
    <xf numFmtId="0" fontId="18" fillId="0" borderId="22" xfId="0" applyFont="1" applyFill="1" applyBorder="1" applyAlignment="1">
      <alignment horizontal="left"/>
    </xf>
    <xf numFmtId="41" fontId="30" fillId="0" borderId="22" xfId="1" applyFont="1" applyFill="1" applyBorder="1" applyAlignment="1">
      <alignment horizontal="left"/>
    </xf>
    <xf numFmtId="0" fontId="18" fillId="0" borderId="23" xfId="0" applyFont="1" applyFill="1" applyBorder="1" applyAlignment="1">
      <alignment horizontal="left"/>
    </xf>
    <xf numFmtId="41" fontId="54" fillId="0" borderId="23" xfId="0" applyNumberFormat="1" applyFont="1" applyFill="1" applyBorder="1" applyAlignment="1">
      <alignment horizontal="left"/>
    </xf>
    <xf numFmtId="41" fontId="56" fillId="0" borderId="22" xfId="0" applyNumberFormat="1" applyFont="1" applyFill="1" applyBorder="1" applyAlignment="1">
      <alignment horizontal="left"/>
    </xf>
    <xf numFmtId="41" fontId="53" fillId="0" borderId="0" xfId="0" applyNumberFormat="1" applyFont="1" applyFill="1"/>
    <xf numFmtId="41" fontId="18" fillId="0" borderId="0" xfId="0" applyNumberFormat="1" applyFont="1" applyFill="1"/>
    <xf numFmtId="41" fontId="53" fillId="0" borderId="22" xfId="0" applyNumberFormat="1" applyFont="1" applyFill="1" applyBorder="1"/>
    <xf numFmtId="0" fontId="18" fillId="0" borderId="22" xfId="0" applyFont="1" applyFill="1" applyBorder="1" applyAlignment="1"/>
    <xf numFmtId="41" fontId="18" fillId="0" borderId="22" xfId="1" applyFont="1" applyFill="1" applyBorder="1" applyAlignment="1"/>
    <xf numFmtId="41" fontId="13" fillId="0" borderId="22" xfId="1" applyFont="1" applyFill="1" applyBorder="1"/>
    <xf numFmtId="41" fontId="54" fillId="0" borderId="22" xfId="0" applyNumberFormat="1" applyFont="1" applyFill="1" applyBorder="1"/>
    <xf numFmtId="0" fontId="22" fillId="0" borderId="0" xfId="0" applyFont="1" applyFill="1" applyBorder="1" applyAlignment="1">
      <alignment horizontal="left"/>
    </xf>
    <xf numFmtId="41" fontId="36" fillId="0" borderId="22" xfId="0" applyNumberFormat="1" applyFont="1" applyFill="1" applyBorder="1"/>
    <xf numFmtId="0" fontId="17" fillId="0" borderId="22" xfId="0" applyFont="1" applyFill="1" applyBorder="1"/>
    <xf numFmtId="0" fontId="17" fillId="0" borderId="0" xfId="0" applyFont="1" applyFill="1"/>
    <xf numFmtId="0" fontId="57" fillId="0" borderId="0" xfId="0" applyFont="1" applyFill="1" applyAlignment="1">
      <alignment horizontal="left"/>
    </xf>
    <xf numFmtId="0" fontId="10" fillId="0" borderId="22" xfId="0" applyFont="1" applyFill="1" applyBorder="1" applyAlignment="1">
      <alignment horizontal="center"/>
    </xf>
    <xf numFmtId="41" fontId="53" fillId="0" borderId="23" xfId="1" applyFont="1" applyFill="1" applyBorder="1"/>
    <xf numFmtId="0" fontId="10" fillId="0" borderId="0" xfId="0" applyFont="1" applyFill="1" applyAlignment="1">
      <alignment horizontal="left" wrapText="1"/>
    </xf>
    <xf numFmtId="0" fontId="10" fillId="0" borderId="13" xfId="0" applyFont="1" applyFill="1" applyBorder="1" applyAlignment="1">
      <alignment horizontal="left"/>
    </xf>
    <xf numFmtId="0" fontId="9" fillId="0" borderId="0" xfId="0" applyFont="1" applyFill="1" applyAlignment="1">
      <alignment horizontal="left"/>
    </xf>
    <xf numFmtId="0" fontId="17" fillId="0" borderId="0" xfId="0" applyFont="1" applyFill="1" applyAlignment="1">
      <alignment horizontal="center"/>
    </xf>
    <xf numFmtId="0" fontId="11" fillId="0" borderId="12" xfId="0" applyFont="1" applyFill="1" applyBorder="1"/>
    <xf numFmtId="0" fontId="11" fillId="0" borderId="28" xfId="0" applyFont="1" applyFill="1" applyBorder="1"/>
    <xf numFmtId="0" fontId="11" fillId="0" borderId="29" xfId="0" applyFont="1" applyFill="1" applyBorder="1"/>
    <xf numFmtId="49" fontId="8" fillId="0" borderId="29" xfId="0" applyNumberFormat="1" applyFont="1" applyFill="1" applyBorder="1" applyAlignment="1">
      <alignment horizontal="center"/>
    </xf>
    <xf numFmtId="0" fontId="13" fillId="0" borderId="29" xfId="0" applyFont="1" applyFill="1" applyBorder="1"/>
    <xf numFmtId="0" fontId="13" fillId="0" borderId="30" xfId="0" applyFont="1" applyFill="1" applyBorder="1"/>
    <xf numFmtId="0" fontId="11" fillId="0" borderId="31" xfId="0" applyFont="1" applyFill="1" applyBorder="1"/>
    <xf numFmtId="0" fontId="2" fillId="0" borderId="28" xfId="0" applyFont="1" applyBorder="1" applyAlignment="1">
      <alignment horizontal="justify" vertical="top" wrapText="1"/>
    </xf>
    <xf numFmtId="0" fontId="14" fillId="0" borderId="28" xfId="0" applyFont="1" applyBorder="1"/>
    <xf numFmtId="0" fontId="2" fillId="0" borderId="29" xfId="0" applyFont="1" applyBorder="1" applyAlignment="1">
      <alignment horizontal="justify" vertical="top" wrapText="1"/>
    </xf>
    <xf numFmtId="0" fontId="2" fillId="0" borderId="29" xfId="0" applyFont="1" applyBorder="1" applyAlignment="1">
      <alignment horizontal="center" vertical="top" wrapText="1"/>
    </xf>
    <xf numFmtId="0" fontId="14" fillId="0" borderId="29" xfId="0" applyFont="1" applyBorder="1"/>
    <xf numFmtId="0" fontId="3" fillId="0" borderId="29" xfId="0" applyFont="1" applyBorder="1" applyAlignment="1">
      <alignment horizontal="center" vertical="top" wrapText="1"/>
    </xf>
    <xf numFmtId="0" fontId="2" fillId="0" borderId="27" xfId="0" applyFont="1" applyBorder="1" applyAlignment="1">
      <alignment horizontal="justify" vertical="top" wrapText="1"/>
    </xf>
    <xf numFmtId="0" fontId="2"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justify" vertical="top" wrapText="1"/>
    </xf>
    <xf numFmtId="0" fontId="5" fillId="0" borderId="29" xfId="0" applyFont="1" applyBorder="1" applyAlignment="1">
      <alignment horizontal="justify" vertical="top" wrapText="1"/>
    </xf>
    <xf numFmtId="0" fontId="5" fillId="0" borderId="29" xfId="0" applyFont="1" applyBorder="1" applyAlignment="1">
      <alignment horizontal="center" vertical="top" wrapText="1"/>
    </xf>
    <xf numFmtId="0" fontId="15" fillId="0" borderId="29" xfId="0" applyFont="1" applyBorder="1"/>
    <xf numFmtId="0" fontId="3" fillId="0" borderId="27" xfId="0" applyFont="1" applyBorder="1" applyAlignment="1">
      <alignment horizontal="center" vertical="top" wrapText="1"/>
    </xf>
    <xf numFmtId="0" fontId="15" fillId="0" borderId="27" xfId="0" applyFont="1" applyBorder="1"/>
    <xf numFmtId="0" fontId="13" fillId="0" borderId="11" xfId="0" applyFont="1" applyFill="1" applyBorder="1"/>
    <xf numFmtId="0" fontId="6" fillId="0" borderId="0" xfId="0" applyFont="1" applyFill="1" applyAlignment="1">
      <alignment horizontal="center"/>
    </xf>
    <xf numFmtId="0" fontId="22" fillId="0" borderId="22" xfId="0" applyFont="1" applyFill="1" applyBorder="1" applyAlignment="1">
      <alignment horizontal="justify"/>
    </xf>
    <xf numFmtId="0" fontId="27" fillId="0" borderId="26" xfId="0" applyFont="1" applyFill="1" applyBorder="1" applyAlignment="1">
      <alignment horizontal="center"/>
    </xf>
    <xf numFmtId="0" fontId="18" fillId="0" borderId="26" xfId="0" applyFont="1" applyFill="1" applyBorder="1"/>
    <xf numFmtId="41" fontId="28" fillId="0" borderId="26" xfId="1" applyFont="1" applyFill="1" applyBorder="1"/>
    <xf numFmtId="0" fontId="10" fillId="0" borderId="0" xfId="0" applyFont="1" applyFill="1" applyBorder="1" applyAlignment="1">
      <alignment horizontal="left"/>
    </xf>
    <xf numFmtId="41" fontId="41" fillId="0" borderId="0" xfId="0" applyNumberFormat="1" applyFont="1" applyFill="1" applyBorder="1"/>
    <xf numFmtId="41" fontId="28" fillId="0" borderId="0" xfId="0" applyNumberFormat="1" applyFont="1" applyFill="1" applyBorder="1" applyAlignment="1"/>
    <xf numFmtId="0" fontId="60" fillId="0" borderId="0" xfId="0" applyFont="1" applyFill="1"/>
    <xf numFmtId="41" fontId="61" fillId="0" borderId="0" xfId="1" applyFont="1" applyFill="1"/>
    <xf numFmtId="0" fontId="6" fillId="0" borderId="2" xfId="0" applyFont="1" applyFill="1" applyBorder="1" applyAlignment="1">
      <alignment horizontal="center" vertical="top" wrapText="1"/>
    </xf>
    <xf numFmtId="41" fontId="10" fillId="0" borderId="8" xfId="1"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5" xfId="0" applyFont="1" applyFill="1" applyBorder="1" applyAlignment="1">
      <alignment horizontal="center" vertical="top" wrapText="1"/>
    </xf>
    <xf numFmtId="41" fontId="10" fillId="0" borderId="9" xfId="1" applyFont="1" applyFill="1" applyBorder="1" applyAlignment="1">
      <alignment horizontal="center" vertical="top" wrapText="1"/>
    </xf>
    <xf numFmtId="0" fontId="60" fillId="0" borderId="5" xfId="0" applyFont="1" applyFill="1" applyBorder="1" applyAlignment="1">
      <alignment vertical="top" wrapText="1"/>
    </xf>
    <xf numFmtId="0" fontId="57" fillId="0" borderId="12" xfId="0" applyFont="1" applyFill="1" applyBorder="1" applyAlignment="1">
      <alignment horizontal="center" vertical="top" wrapText="1"/>
    </xf>
    <xf numFmtId="0" fontId="57" fillId="0" borderId="4" xfId="0" applyFont="1" applyFill="1" applyBorder="1" applyAlignment="1">
      <alignment horizontal="center" vertical="top" wrapText="1"/>
    </xf>
    <xf numFmtId="41" fontId="63" fillId="0" borderId="4" xfId="1" applyFont="1" applyFill="1" applyBorder="1" applyAlignment="1">
      <alignment horizontal="center" vertical="top" wrapText="1"/>
    </xf>
    <xf numFmtId="0" fontId="6" fillId="0" borderId="28" xfId="0" applyFont="1" applyFill="1" applyBorder="1" applyAlignment="1">
      <alignment horizontal="left" vertical="top"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justify" vertical="top" wrapText="1"/>
    </xf>
    <xf numFmtId="0" fontId="6" fillId="0" borderId="29" xfId="0" applyFont="1" applyFill="1" applyBorder="1" applyAlignment="1">
      <alignment horizontal="center" vertical="top" wrapText="1"/>
    </xf>
    <xf numFmtId="0" fontId="57" fillId="0" borderId="29" xfId="0" applyFont="1" applyFill="1" applyBorder="1" applyAlignment="1">
      <alignment horizontal="justify" vertical="top" wrapText="1"/>
    </xf>
    <xf numFmtId="0" fontId="57" fillId="0" borderId="29" xfId="0" applyFont="1" applyFill="1" applyBorder="1" applyAlignment="1">
      <alignment horizontal="center" vertical="top" wrapText="1"/>
    </xf>
    <xf numFmtId="0" fontId="64" fillId="0" borderId="0" xfId="0" applyFont="1" applyFill="1"/>
    <xf numFmtId="0" fontId="6" fillId="0" borderId="29" xfId="0" applyFont="1" applyFill="1" applyBorder="1" applyAlignment="1">
      <alignment horizontal="left" vertical="top" wrapText="1"/>
    </xf>
    <xf numFmtId="0" fontId="57" fillId="0" borderId="29" xfId="0" applyFont="1" applyFill="1" applyBorder="1" applyAlignment="1">
      <alignment vertical="top" wrapText="1"/>
    </xf>
    <xf numFmtId="0" fontId="57" fillId="0" borderId="30" xfId="0" applyFont="1" applyFill="1" applyBorder="1" applyAlignment="1">
      <alignment vertical="top" wrapText="1"/>
    </xf>
    <xf numFmtId="0" fontId="57" fillId="0" borderId="30" xfId="0" applyFont="1" applyFill="1" applyBorder="1" applyAlignment="1">
      <alignment horizontal="center" vertical="top" wrapText="1"/>
    </xf>
    <xf numFmtId="0" fontId="57"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31" xfId="0" applyFont="1" applyFill="1" applyBorder="1" applyAlignment="1">
      <alignment horizontal="left" vertical="top" wrapText="1"/>
    </xf>
    <xf numFmtId="0" fontId="6" fillId="0" borderId="31" xfId="0" applyFont="1" applyFill="1" applyBorder="1" applyAlignment="1">
      <alignment horizontal="center" vertical="top" wrapText="1"/>
    </xf>
    <xf numFmtId="0" fontId="57" fillId="0" borderId="0" xfId="0" applyFont="1" applyFill="1" applyBorder="1" applyAlignment="1">
      <alignment horizontal="justify" vertical="top" wrapText="1"/>
    </xf>
    <xf numFmtId="0" fontId="57" fillId="0" borderId="30" xfId="0" applyFont="1" applyFill="1" applyBorder="1" applyAlignment="1">
      <alignment horizontal="justify" vertical="top" wrapText="1"/>
    </xf>
    <xf numFmtId="0" fontId="6" fillId="0" borderId="0" xfId="0" applyFont="1" applyFill="1" applyAlignment="1">
      <alignment horizontal="center" vertical="top" wrapText="1"/>
    </xf>
    <xf numFmtId="0" fontId="57" fillId="0" borderId="0" xfId="0" applyFont="1" applyFill="1" applyAlignment="1">
      <alignment vertical="top" wrapText="1"/>
    </xf>
    <xf numFmtId="41" fontId="10" fillId="0" borderId="10" xfId="1" applyFont="1" applyFill="1" applyBorder="1" applyAlignment="1">
      <alignment horizontal="center" vertical="top" wrapText="1"/>
    </xf>
    <xf numFmtId="0" fontId="11" fillId="0" borderId="0" xfId="0" applyFont="1"/>
    <xf numFmtId="0" fontId="13" fillId="0" borderId="32" xfId="0" applyFont="1" applyBorder="1"/>
    <xf numFmtId="49" fontId="11" fillId="0" borderId="32" xfId="0" applyNumberFormat="1" applyFont="1" applyBorder="1"/>
    <xf numFmtId="0" fontId="13" fillId="0" borderId="32" xfId="0" applyFont="1" applyFill="1" applyBorder="1" applyAlignment="1">
      <alignment horizontal="center"/>
    </xf>
    <xf numFmtId="0" fontId="13" fillId="0" borderId="32" xfId="0" applyFont="1" applyFill="1" applyBorder="1"/>
    <xf numFmtId="0" fontId="11" fillId="0" borderId="32" xfId="0" applyFont="1" applyBorder="1"/>
    <xf numFmtId="0" fontId="11" fillId="0" borderId="32" xfId="0" applyFont="1" applyFill="1" applyBorder="1" applyAlignment="1">
      <alignment horizontal="center"/>
    </xf>
    <xf numFmtId="0" fontId="11" fillId="0" borderId="32" xfId="0" applyFont="1" applyFill="1" applyBorder="1"/>
    <xf numFmtId="0" fontId="67" fillId="0" borderId="0" xfId="0" applyFont="1"/>
    <xf numFmtId="0" fontId="11" fillId="0" borderId="0" xfId="0" applyFont="1" applyAlignment="1"/>
    <xf numFmtId="0" fontId="11" fillId="0" borderId="0" xfId="0" applyFont="1"/>
    <xf numFmtId="0" fontId="57" fillId="0" borderId="0" xfId="0" applyFont="1" applyFill="1" applyAlignment="1">
      <alignment vertical="top" wrapText="1"/>
    </xf>
    <xf numFmtId="0" fontId="6" fillId="0" borderId="0" xfId="0" applyFont="1" applyFill="1" applyAlignment="1">
      <alignment horizontal="center"/>
    </xf>
    <xf numFmtId="0" fontId="62" fillId="0" borderId="0" xfId="0" applyFont="1" applyFill="1" applyAlignment="1">
      <alignment horizontal="center"/>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14" fontId="27" fillId="0" borderId="23" xfId="0" applyNumberFormat="1" applyFont="1" applyFill="1" applyBorder="1" applyAlignment="1">
      <alignment horizontal="center" vertical="top" wrapText="1"/>
    </xf>
    <xf numFmtId="0" fontId="36" fillId="0" borderId="22" xfId="0" applyFont="1" applyFill="1" applyBorder="1" applyAlignment="1">
      <alignment horizontal="right"/>
    </xf>
    <xf numFmtId="0" fontId="6" fillId="0" borderId="23" xfId="0" applyFont="1" applyFill="1" applyBorder="1" applyAlignment="1">
      <alignment horizontal="left" wrapText="1"/>
    </xf>
    <xf numFmtId="0" fontId="22" fillId="0" borderId="0" xfId="0" applyFont="1" applyFill="1" applyAlignment="1">
      <alignment horizontal="left" vertical="top" wrapText="1"/>
    </xf>
    <xf numFmtId="0" fontId="22" fillId="0" borderId="0" xfId="0" applyFont="1" applyFill="1" applyAlignment="1">
      <alignment horizontal="center" vertical="top" wrapText="1"/>
    </xf>
    <xf numFmtId="0" fontId="23" fillId="0" borderId="0" xfId="0" applyFont="1" applyFill="1" applyAlignment="1">
      <alignment horizontal="center"/>
    </xf>
    <xf numFmtId="0" fontId="6" fillId="0" borderId="23" xfId="0" applyFont="1" applyFill="1" applyBorder="1" applyAlignment="1">
      <alignment horizontal="left" vertical="center" wrapText="1"/>
    </xf>
    <xf numFmtId="0" fontId="16" fillId="0" borderId="0" xfId="0" applyFont="1" applyFill="1" applyAlignment="1">
      <alignment horizontal="center"/>
    </xf>
    <xf numFmtId="0" fontId="19" fillId="0" borderId="13" xfId="0" applyFont="1" applyFill="1" applyBorder="1" applyAlignment="1">
      <alignment horizontal="center"/>
    </xf>
    <xf numFmtId="0" fontId="22" fillId="0" borderId="22" xfId="0" applyFont="1" applyFill="1" applyBorder="1" applyAlignment="1">
      <alignment horizontal="center" wrapText="1"/>
    </xf>
    <xf numFmtId="0" fontId="6" fillId="0" borderId="0" xfId="0" applyFont="1" applyFill="1" applyAlignment="1">
      <alignment horizontal="center" vertical="top" wrapText="1"/>
    </xf>
    <xf numFmtId="41" fontId="65" fillId="0" borderId="33" xfId="1" applyFont="1" applyFill="1" applyBorder="1" applyAlignment="1">
      <alignment horizontal="center"/>
    </xf>
    <xf numFmtId="0" fontId="62" fillId="0" borderId="13" xfId="0" applyFont="1" applyFill="1" applyBorder="1" applyAlignment="1">
      <alignment horizontal="right"/>
    </xf>
    <xf numFmtId="0" fontId="68" fillId="0" borderId="0" xfId="0" applyFont="1" applyFill="1"/>
    <xf numFmtId="41" fontId="6" fillId="0" borderId="0" xfId="1" applyFont="1" applyFill="1" applyBorder="1" applyAlignment="1">
      <alignment horizontal="center"/>
    </xf>
    <xf numFmtId="0" fontId="13" fillId="0" borderId="34" xfId="0" applyFont="1" applyBorder="1"/>
    <xf numFmtId="0" fontId="13" fillId="0" borderId="34" xfId="0" applyFont="1" applyFill="1" applyBorder="1" applyAlignment="1">
      <alignment horizontal="center"/>
    </xf>
    <xf numFmtId="0" fontId="13" fillId="0" borderId="34" xfId="0" applyFont="1" applyFill="1" applyBorder="1"/>
    <xf numFmtId="0" fontId="11" fillId="0" borderId="17" xfId="0" applyFont="1" applyBorder="1" applyAlignment="1">
      <alignment horizontal="center" vertical="center"/>
    </xf>
    <xf numFmtId="0" fontId="11" fillId="0" borderId="17" xfId="0" applyFont="1" applyBorder="1" applyAlignment="1">
      <alignment horizontal="center" vertical="center" wrapText="1"/>
    </xf>
    <xf numFmtId="0" fontId="11" fillId="0" borderId="0" xfId="0" applyFont="1" applyAlignment="1">
      <alignment horizontal="center"/>
    </xf>
    <xf numFmtId="49" fontId="11" fillId="0" borderId="34" xfId="0" applyNumberFormat="1" applyFont="1" applyBorder="1" applyAlignment="1">
      <alignment horizontal="center"/>
    </xf>
    <xf numFmtId="49" fontId="11" fillId="0" borderId="32" xfId="0" applyNumberFormat="1" applyFont="1" applyBorder="1" applyAlignment="1">
      <alignment horizontal="center"/>
    </xf>
    <xf numFmtId="0" fontId="68" fillId="0" borderId="0" xfId="0" applyFont="1" applyFill="1" applyAlignment="1">
      <alignment horizontal="center"/>
    </xf>
    <xf numFmtId="0" fontId="67"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15" fillId="0" borderId="12" xfId="0" applyFont="1" applyBorder="1" applyAlignment="1">
      <alignment horizontal="center" vertical="center" wrapText="1"/>
    </xf>
    <xf numFmtId="0" fontId="69" fillId="0" borderId="0" xfId="0" applyFont="1" applyAlignment="1">
      <alignment horizontal="center" vertical="center"/>
    </xf>
    <xf numFmtId="0" fontId="70" fillId="0" borderId="0" xfId="0" applyFont="1" applyBorder="1"/>
    <xf numFmtId="0" fontId="0" fillId="0" borderId="11" xfId="0" applyBorder="1" applyAlignment="1"/>
    <xf numFmtId="0" fontId="0" fillId="0" borderId="35" xfId="0" applyBorder="1" applyAlignment="1"/>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71" fillId="0" borderId="0" xfId="0" applyFont="1" applyFill="1" applyAlignment="1">
      <alignment horizontal="center"/>
    </xf>
    <xf numFmtId="0" fontId="72" fillId="0" borderId="0" xfId="0" applyFont="1" applyAlignment="1">
      <alignment horizontal="center"/>
    </xf>
  </cellXfs>
  <cellStyles count="4">
    <cellStyle name="Comma" xfId="3" builtinId="3"/>
    <cellStyle name="Comma [0]" xfId="1" builtinId="6"/>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163</xdr:row>
      <xdr:rowOff>38100</xdr:rowOff>
    </xdr:from>
    <xdr:to>
      <xdr:col>0</xdr:col>
      <xdr:colOff>28575</xdr:colOff>
      <xdr:row>163</xdr:row>
      <xdr:rowOff>152400</xdr:rowOff>
    </xdr:to>
    <xdr:sp macro="" textlink="">
      <xdr:nvSpPr>
        <xdr:cNvPr id="2" name="Text Box 1"/>
        <xdr:cNvSpPr txBox="1">
          <a:spLocks noChangeArrowheads="1"/>
        </xdr:cNvSpPr>
      </xdr:nvSpPr>
      <xdr:spPr bwMode="auto">
        <a:xfrm flipV="1">
          <a:off x="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161</xdr:row>
      <xdr:rowOff>38100</xdr:rowOff>
    </xdr:from>
    <xdr:to>
      <xdr:col>0</xdr:col>
      <xdr:colOff>28575</xdr:colOff>
      <xdr:row>161</xdr:row>
      <xdr:rowOff>152400</xdr:rowOff>
    </xdr:to>
    <xdr:sp macro="" textlink="">
      <xdr:nvSpPr>
        <xdr:cNvPr id="5" name="Text Box 4"/>
        <xdr:cNvSpPr txBox="1">
          <a:spLocks noChangeArrowheads="1"/>
        </xdr:cNvSpPr>
      </xdr:nvSpPr>
      <xdr:spPr bwMode="auto">
        <a:xfrm flipV="1">
          <a:off x="0" y="350901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163</xdr:row>
      <xdr:rowOff>38100</xdr:rowOff>
    </xdr:from>
    <xdr:to>
      <xdr:col>5</xdr:col>
      <xdr:colOff>28575</xdr:colOff>
      <xdr:row>163</xdr:row>
      <xdr:rowOff>152400</xdr:rowOff>
    </xdr:to>
    <xdr:sp macro="" textlink="">
      <xdr:nvSpPr>
        <xdr:cNvPr id="12" name="Text Box 11"/>
        <xdr:cNvSpPr txBox="1">
          <a:spLocks noChangeArrowheads="1"/>
        </xdr:cNvSpPr>
      </xdr:nvSpPr>
      <xdr:spPr bwMode="auto">
        <a:xfrm flipV="1">
          <a:off x="6477000" y="355282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endParaRPr lang="en-US" sz="1000" b="0" i="0" strike="noStrike">
            <a:solidFill>
              <a:srgbClr val="000000"/>
            </a:solidFill>
            <a:latin typeface="VNI-Helve"/>
          </a:endParaRPr>
        </a:p>
      </xdr:txBody>
    </xdr:sp>
    <xdr:clientData/>
  </xdr:twoCellAnchor>
  <xdr:twoCellAnchor>
    <xdr:from>
      <xdr:col>5</xdr:col>
      <xdr:colOff>0</xdr:colOff>
      <xdr:row>165</xdr:row>
      <xdr:rowOff>38100</xdr:rowOff>
    </xdr:from>
    <xdr:to>
      <xdr:col>5</xdr:col>
      <xdr:colOff>28575</xdr:colOff>
      <xdr:row>165</xdr:row>
      <xdr:rowOff>152400</xdr:rowOff>
    </xdr:to>
    <xdr:sp macro="" textlink="">
      <xdr:nvSpPr>
        <xdr:cNvPr id="38" name="Text Box 38"/>
        <xdr:cNvSpPr txBox="1">
          <a:spLocks noChangeArrowheads="1"/>
        </xdr:cNvSpPr>
      </xdr:nvSpPr>
      <xdr:spPr bwMode="auto">
        <a:xfrm flipV="1">
          <a:off x="6477000" y="359664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endParaRPr lang="en-US" sz="1000" b="0" i="0" strike="noStrike">
            <a:solidFill>
              <a:srgbClr val="000000"/>
            </a:solidFill>
            <a:latin typeface="VNI-Helve"/>
          </a:endParaRPr>
        </a:p>
      </xdr:txBody>
    </xdr:sp>
    <xdr:clientData/>
  </xdr:twoCellAnchor>
  <xdr:twoCellAnchor>
    <xdr:from>
      <xdr:col>0</xdr:col>
      <xdr:colOff>0</xdr:colOff>
      <xdr:row>186</xdr:row>
      <xdr:rowOff>38100</xdr:rowOff>
    </xdr:from>
    <xdr:to>
      <xdr:col>0</xdr:col>
      <xdr:colOff>28575</xdr:colOff>
      <xdr:row>186</xdr:row>
      <xdr:rowOff>152400</xdr:rowOff>
    </xdr:to>
    <xdr:sp macro="" textlink="">
      <xdr:nvSpPr>
        <xdr:cNvPr id="40" name="Text Box 40"/>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186</xdr:row>
      <xdr:rowOff>38100</xdr:rowOff>
    </xdr:from>
    <xdr:to>
      <xdr:col>0</xdr:col>
      <xdr:colOff>28575</xdr:colOff>
      <xdr:row>186</xdr:row>
      <xdr:rowOff>152400</xdr:rowOff>
    </xdr:to>
    <xdr:sp macro="" textlink="">
      <xdr:nvSpPr>
        <xdr:cNvPr id="41" name="Text Box 41"/>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203</xdr:row>
      <xdr:rowOff>0</xdr:rowOff>
    </xdr:from>
    <xdr:to>
      <xdr:col>0</xdr:col>
      <xdr:colOff>28575</xdr:colOff>
      <xdr:row>203</xdr:row>
      <xdr:rowOff>0</xdr:rowOff>
    </xdr:to>
    <xdr:sp macro="" textlink="">
      <xdr:nvSpPr>
        <xdr:cNvPr id="42" name="Text Box 42"/>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203</xdr:row>
      <xdr:rowOff>0</xdr:rowOff>
    </xdr:from>
    <xdr:to>
      <xdr:col>5</xdr:col>
      <xdr:colOff>28575</xdr:colOff>
      <xdr:row>203</xdr:row>
      <xdr:rowOff>0</xdr:rowOff>
    </xdr:to>
    <xdr:sp macro="" textlink="">
      <xdr:nvSpPr>
        <xdr:cNvPr id="43" name="Text Box 43"/>
        <xdr:cNvSpPr txBox="1">
          <a:spLocks noChangeArrowheads="1"/>
        </xdr:cNvSpPr>
      </xdr:nvSpPr>
      <xdr:spPr bwMode="auto">
        <a:xfrm flipV="1">
          <a:off x="647700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203</xdr:row>
      <xdr:rowOff>0</xdr:rowOff>
    </xdr:from>
    <xdr:to>
      <xdr:col>0</xdr:col>
      <xdr:colOff>28575</xdr:colOff>
      <xdr:row>203</xdr:row>
      <xdr:rowOff>0</xdr:rowOff>
    </xdr:to>
    <xdr:sp macro="" textlink="">
      <xdr:nvSpPr>
        <xdr:cNvPr id="44" name="Text Box 44"/>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203</xdr:row>
      <xdr:rowOff>0</xdr:rowOff>
    </xdr:from>
    <xdr:to>
      <xdr:col>0</xdr:col>
      <xdr:colOff>28575</xdr:colOff>
      <xdr:row>203</xdr:row>
      <xdr:rowOff>0</xdr:rowOff>
    </xdr:to>
    <xdr:sp macro="" textlink="">
      <xdr:nvSpPr>
        <xdr:cNvPr id="45" name="Text Box 45"/>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203</xdr:row>
      <xdr:rowOff>0</xdr:rowOff>
    </xdr:from>
    <xdr:to>
      <xdr:col>5</xdr:col>
      <xdr:colOff>28575</xdr:colOff>
      <xdr:row>203</xdr:row>
      <xdr:rowOff>0</xdr:rowOff>
    </xdr:to>
    <xdr:sp macro="" textlink="">
      <xdr:nvSpPr>
        <xdr:cNvPr id="46" name="Text Box 46"/>
        <xdr:cNvSpPr txBox="1">
          <a:spLocks noChangeArrowheads="1"/>
        </xdr:cNvSpPr>
      </xdr:nvSpPr>
      <xdr:spPr bwMode="auto">
        <a:xfrm flipV="1">
          <a:off x="647700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203</xdr:row>
      <xdr:rowOff>0</xdr:rowOff>
    </xdr:from>
    <xdr:to>
      <xdr:col>0</xdr:col>
      <xdr:colOff>28575</xdr:colOff>
      <xdr:row>203</xdr:row>
      <xdr:rowOff>0</xdr:rowOff>
    </xdr:to>
    <xdr:sp macro="" textlink="">
      <xdr:nvSpPr>
        <xdr:cNvPr id="47" name="Text Box 47"/>
        <xdr:cNvSpPr txBox="1">
          <a:spLocks noChangeArrowheads="1"/>
        </xdr:cNvSpPr>
      </xdr:nvSpPr>
      <xdr:spPr bwMode="auto">
        <a:xfrm flipV="1">
          <a:off x="0" y="4458652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192</xdr:row>
      <xdr:rowOff>38100</xdr:rowOff>
    </xdr:from>
    <xdr:to>
      <xdr:col>0</xdr:col>
      <xdr:colOff>28575</xdr:colOff>
      <xdr:row>192</xdr:row>
      <xdr:rowOff>152400</xdr:rowOff>
    </xdr:to>
    <xdr:sp macro="" textlink="">
      <xdr:nvSpPr>
        <xdr:cNvPr id="48" name="Text Box 48"/>
        <xdr:cNvSpPr txBox="1">
          <a:spLocks noChangeArrowheads="1"/>
        </xdr:cNvSpPr>
      </xdr:nvSpPr>
      <xdr:spPr bwMode="auto">
        <a:xfrm flipV="1">
          <a:off x="0" y="421005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192</xdr:row>
      <xdr:rowOff>38100</xdr:rowOff>
    </xdr:from>
    <xdr:to>
      <xdr:col>0</xdr:col>
      <xdr:colOff>28575</xdr:colOff>
      <xdr:row>192</xdr:row>
      <xdr:rowOff>152400</xdr:rowOff>
    </xdr:to>
    <xdr:sp macro="" textlink="">
      <xdr:nvSpPr>
        <xdr:cNvPr id="49" name="Text Box 49"/>
        <xdr:cNvSpPr txBox="1">
          <a:spLocks noChangeArrowheads="1"/>
        </xdr:cNvSpPr>
      </xdr:nvSpPr>
      <xdr:spPr bwMode="auto">
        <a:xfrm flipV="1">
          <a:off x="0" y="4210050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53" name="Text Box 53"/>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54" name="Text Box 54"/>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55" name="Text Box 55"/>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56" name="Text Box 56"/>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201</xdr:row>
      <xdr:rowOff>0</xdr:rowOff>
    </xdr:from>
    <xdr:to>
      <xdr:col>0</xdr:col>
      <xdr:colOff>28575</xdr:colOff>
      <xdr:row>201</xdr:row>
      <xdr:rowOff>0</xdr:rowOff>
    </xdr:to>
    <xdr:sp macro="" textlink="">
      <xdr:nvSpPr>
        <xdr:cNvPr id="57" name="Text Box 57"/>
        <xdr:cNvSpPr txBox="1">
          <a:spLocks noChangeArrowheads="1"/>
        </xdr:cNvSpPr>
      </xdr:nvSpPr>
      <xdr:spPr bwMode="auto">
        <a:xfrm flipV="1">
          <a:off x="0" y="4411027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201</xdr:row>
      <xdr:rowOff>0</xdr:rowOff>
    </xdr:from>
    <xdr:to>
      <xdr:col>5</xdr:col>
      <xdr:colOff>28575</xdr:colOff>
      <xdr:row>201</xdr:row>
      <xdr:rowOff>0</xdr:rowOff>
    </xdr:to>
    <xdr:sp macro="" textlink="">
      <xdr:nvSpPr>
        <xdr:cNvPr id="58" name="Text Box 58"/>
        <xdr:cNvSpPr txBox="1">
          <a:spLocks noChangeArrowheads="1"/>
        </xdr:cNvSpPr>
      </xdr:nvSpPr>
      <xdr:spPr bwMode="auto">
        <a:xfrm flipV="1">
          <a:off x="6477000" y="4411027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201</xdr:row>
      <xdr:rowOff>0</xdr:rowOff>
    </xdr:from>
    <xdr:to>
      <xdr:col>0</xdr:col>
      <xdr:colOff>28575</xdr:colOff>
      <xdr:row>201</xdr:row>
      <xdr:rowOff>0</xdr:rowOff>
    </xdr:to>
    <xdr:sp macro="" textlink="">
      <xdr:nvSpPr>
        <xdr:cNvPr id="59" name="Text Box 59"/>
        <xdr:cNvSpPr txBox="1">
          <a:spLocks noChangeArrowheads="1"/>
        </xdr:cNvSpPr>
      </xdr:nvSpPr>
      <xdr:spPr bwMode="auto">
        <a:xfrm flipV="1">
          <a:off x="0" y="44110275"/>
          <a:ext cx="28575" cy="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186</xdr:row>
      <xdr:rowOff>38100</xdr:rowOff>
    </xdr:from>
    <xdr:to>
      <xdr:col>0</xdr:col>
      <xdr:colOff>28575</xdr:colOff>
      <xdr:row>186</xdr:row>
      <xdr:rowOff>152400</xdr:rowOff>
    </xdr:to>
    <xdr:sp macro="" textlink="">
      <xdr:nvSpPr>
        <xdr:cNvPr id="60" name="Text Box 86"/>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186</xdr:row>
      <xdr:rowOff>38100</xdr:rowOff>
    </xdr:from>
    <xdr:to>
      <xdr:col>0</xdr:col>
      <xdr:colOff>28575</xdr:colOff>
      <xdr:row>186</xdr:row>
      <xdr:rowOff>152400</xdr:rowOff>
    </xdr:to>
    <xdr:sp macro="" textlink="">
      <xdr:nvSpPr>
        <xdr:cNvPr id="61" name="Text Box 87"/>
        <xdr:cNvSpPr txBox="1">
          <a:spLocks noChangeArrowheads="1"/>
        </xdr:cNvSpPr>
      </xdr:nvSpPr>
      <xdr:spPr bwMode="auto">
        <a:xfrm flipV="1">
          <a:off x="0" y="408527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62" name="Text Box 88"/>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63" name="Text Box 89"/>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64" name="Text Box 90"/>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176</xdr:row>
      <xdr:rowOff>38100</xdr:rowOff>
    </xdr:from>
    <xdr:to>
      <xdr:col>0</xdr:col>
      <xdr:colOff>28575</xdr:colOff>
      <xdr:row>176</xdr:row>
      <xdr:rowOff>152400</xdr:rowOff>
    </xdr:to>
    <xdr:sp macro="" textlink="">
      <xdr:nvSpPr>
        <xdr:cNvPr id="65" name="Text Box 91"/>
        <xdr:cNvSpPr txBox="1">
          <a:spLocks noChangeArrowheads="1"/>
        </xdr:cNvSpPr>
      </xdr:nvSpPr>
      <xdr:spPr bwMode="auto">
        <a:xfrm flipV="1">
          <a:off x="0" y="38423850"/>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224</xdr:row>
      <xdr:rowOff>38100</xdr:rowOff>
    </xdr:from>
    <xdr:to>
      <xdr:col>0</xdr:col>
      <xdr:colOff>28575</xdr:colOff>
      <xdr:row>224</xdr:row>
      <xdr:rowOff>152400</xdr:rowOff>
    </xdr:to>
    <xdr:sp macro="" textlink="">
      <xdr:nvSpPr>
        <xdr:cNvPr id="66" name="Text Box 22"/>
        <xdr:cNvSpPr txBox="1">
          <a:spLocks noChangeArrowheads="1"/>
        </xdr:cNvSpPr>
      </xdr:nvSpPr>
      <xdr:spPr bwMode="auto">
        <a:xfrm flipV="1">
          <a:off x="0" y="35366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224</xdr:row>
      <xdr:rowOff>38100</xdr:rowOff>
    </xdr:from>
    <xdr:to>
      <xdr:col>5</xdr:col>
      <xdr:colOff>28575</xdr:colOff>
      <xdr:row>224</xdr:row>
      <xdr:rowOff>152400</xdr:rowOff>
    </xdr:to>
    <xdr:sp macro="" textlink="">
      <xdr:nvSpPr>
        <xdr:cNvPr id="67" name="Text Box 23"/>
        <xdr:cNvSpPr txBox="1">
          <a:spLocks noChangeArrowheads="1"/>
        </xdr:cNvSpPr>
      </xdr:nvSpPr>
      <xdr:spPr bwMode="auto">
        <a:xfrm flipV="1">
          <a:off x="6477000" y="35366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0</xdr:col>
      <xdr:colOff>0</xdr:colOff>
      <xdr:row>224</xdr:row>
      <xdr:rowOff>38100</xdr:rowOff>
    </xdr:from>
    <xdr:to>
      <xdr:col>0</xdr:col>
      <xdr:colOff>28575</xdr:colOff>
      <xdr:row>224</xdr:row>
      <xdr:rowOff>152400</xdr:rowOff>
    </xdr:to>
    <xdr:sp macro="" textlink="">
      <xdr:nvSpPr>
        <xdr:cNvPr id="68" name="Text Box 24"/>
        <xdr:cNvSpPr txBox="1">
          <a:spLocks noChangeArrowheads="1"/>
        </xdr:cNvSpPr>
      </xdr:nvSpPr>
      <xdr:spPr bwMode="auto">
        <a:xfrm flipV="1">
          <a:off x="0" y="35366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twoCellAnchor>
    <xdr:from>
      <xdr:col>5</xdr:col>
      <xdr:colOff>0</xdr:colOff>
      <xdr:row>224</xdr:row>
      <xdr:rowOff>38100</xdr:rowOff>
    </xdr:from>
    <xdr:to>
      <xdr:col>5</xdr:col>
      <xdr:colOff>28575</xdr:colOff>
      <xdr:row>224</xdr:row>
      <xdr:rowOff>152400</xdr:rowOff>
    </xdr:to>
    <xdr:sp macro="" textlink="">
      <xdr:nvSpPr>
        <xdr:cNvPr id="70" name="Text Box 32"/>
        <xdr:cNvSpPr txBox="1">
          <a:spLocks noChangeArrowheads="1"/>
        </xdr:cNvSpPr>
      </xdr:nvSpPr>
      <xdr:spPr bwMode="auto">
        <a:xfrm flipV="1">
          <a:off x="6477000" y="35366325"/>
          <a:ext cx="28575" cy="114300"/>
        </a:xfrm>
        <a:prstGeom prst="rect">
          <a:avLst/>
        </a:prstGeom>
        <a:solidFill>
          <a:srgbClr val="FFFFFF"/>
        </a:solidFill>
        <a:ln w="9525">
          <a:noFill/>
          <a:miter lim="800000"/>
          <a:headEnd/>
          <a:tailEnd/>
        </a:ln>
        <a:effectLst/>
      </xdr:spPr>
      <xdr:txBody>
        <a:bodyPr vertOverflow="clip" wrap="square" lIns="27432" tIns="32004" rIns="0" bIns="0" anchor="t" upright="1"/>
        <a:lstStyle/>
        <a:p>
          <a:pPr algn="l" rtl="0">
            <a:defRPr sz="1000"/>
          </a:pPr>
          <a:r>
            <a:rPr lang="en-US" sz="1000" b="0" i="0" strike="noStrike">
              <a:solidFill>
                <a:srgbClr val="000000"/>
              </a:solidFill>
              <a:latin typeface="VNI-Helve"/>
            </a:rPr>
            <a:t>Chæ tieâu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UYEN%2011/THUYET%20MINH%20BCTC-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DUNG"/>
      <sheetName val="q1"/>
      <sheetName val="Q2"/>
      <sheetName val="Q3"/>
      <sheetName val="Q4"/>
      <sheetName val="kiemtoan"/>
      <sheetName val="Sheet1"/>
    </sheetNames>
    <sheetDataSet>
      <sheetData sheetId="0"/>
      <sheetData sheetId="1">
        <row r="271">
          <cell r="D271">
            <v>325070149</v>
          </cell>
        </row>
        <row r="272">
          <cell r="D272">
            <v>218436856</v>
          </cell>
        </row>
        <row r="273">
          <cell r="D273">
            <v>1846691897</v>
          </cell>
        </row>
        <row r="274">
          <cell r="D274">
            <v>417166580</v>
          </cell>
        </row>
        <row r="275">
          <cell r="D275">
            <v>8967273</v>
          </cell>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G35"/>
  <sheetViews>
    <sheetView zoomScale="96" zoomScaleNormal="96" workbookViewId="0">
      <selection sqref="A1:B1"/>
    </sheetView>
  </sheetViews>
  <sheetFormatPr defaultColWidth="40.42578125" defaultRowHeight="12.75"/>
  <cols>
    <col min="1" max="1" width="58.42578125" style="299" customWidth="1"/>
    <col min="2" max="2" width="8" style="334" bestFit="1" customWidth="1"/>
    <col min="3" max="3" width="7.42578125" style="299" bestFit="1" customWidth="1"/>
    <col min="4" max="4" width="14.85546875" style="299" bestFit="1" customWidth="1"/>
    <col min="5" max="5" width="17.28515625" style="299" customWidth="1"/>
    <col min="6" max="6" width="17.140625" style="299" customWidth="1"/>
    <col min="7" max="7" width="17.42578125" style="299" bestFit="1" customWidth="1"/>
    <col min="8" max="16384" width="40.42578125" style="299"/>
  </cols>
  <sheetData>
    <row r="1" spans="1:7" s="291" customFormat="1">
      <c r="A1" s="339" t="s">
        <v>568</v>
      </c>
      <c r="B1" s="339"/>
    </row>
    <row r="2" spans="1:7" s="291" customFormat="1" hidden="1">
      <c r="A2" s="301"/>
      <c r="B2" s="301"/>
    </row>
    <row r="3" spans="1:7" s="291" customFormat="1" hidden="1">
      <c r="A3" s="301"/>
      <c r="B3" s="301"/>
    </row>
    <row r="4" spans="1:7" s="291" customFormat="1">
      <c r="B4" s="330"/>
      <c r="E4" s="300"/>
      <c r="F4" s="300"/>
    </row>
    <row r="5" spans="1:7" s="291" customFormat="1" ht="18">
      <c r="A5" s="338" t="s">
        <v>552</v>
      </c>
      <c r="B5" s="338"/>
      <c r="C5" s="338"/>
      <c r="D5" s="338"/>
      <c r="E5" s="338"/>
      <c r="F5" s="338"/>
      <c r="G5" s="338"/>
    </row>
    <row r="6" spans="1:7" s="291" customFormat="1" hidden="1">
      <c r="B6" s="330"/>
    </row>
    <row r="7" spans="1:7" s="291" customFormat="1" hidden="1">
      <c r="B7" s="330"/>
    </row>
    <row r="8" spans="1:7" s="291" customFormat="1" ht="85.5" customHeight="1">
      <c r="A8" s="328" t="s">
        <v>90</v>
      </c>
      <c r="B8" s="329" t="s">
        <v>558</v>
      </c>
      <c r="C8" s="329" t="s">
        <v>557</v>
      </c>
      <c r="D8" s="329" t="s">
        <v>553</v>
      </c>
      <c r="E8" s="329" t="s">
        <v>554</v>
      </c>
      <c r="F8" s="329" t="s">
        <v>555</v>
      </c>
      <c r="G8" s="329" t="s">
        <v>556</v>
      </c>
    </row>
    <row r="9" spans="1:7" s="291" customFormat="1">
      <c r="A9" s="325" t="s">
        <v>83</v>
      </c>
      <c r="B9" s="331" t="s">
        <v>511</v>
      </c>
      <c r="C9" s="326" t="s">
        <v>470</v>
      </c>
      <c r="D9" s="325">
        <v>19682110440</v>
      </c>
      <c r="E9" s="327">
        <v>15944464977</v>
      </c>
      <c r="F9" s="325">
        <v>23247573534</v>
      </c>
      <c r="G9" s="327">
        <v>19231470210</v>
      </c>
    </row>
    <row r="10" spans="1:7" s="291" customFormat="1">
      <c r="A10" s="292" t="s">
        <v>84</v>
      </c>
      <c r="B10" s="332" t="s">
        <v>512</v>
      </c>
      <c r="C10" s="294"/>
      <c r="D10" s="292">
        <v>4829030</v>
      </c>
      <c r="E10" s="295">
        <v>8687152</v>
      </c>
      <c r="F10" s="292">
        <v>30298484</v>
      </c>
      <c r="G10" s="295">
        <v>51291090</v>
      </c>
    </row>
    <row r="11" spans="1:7" s="291" customFormat="1">
      <c r="A11" s="296" t="s">
        <v>513</v>
      </c>
      <c r="B11" s="332" t="s">
        <v>514</v>
      </c>
      <c r="C11" s="297"/>
      <c r="D11" s="296">
        <v>19677281410</v>
      </c>
      <c r="E11" s="298">
        <v>15935777825</v>
      </c>
      <c r="F11" s="296">
        <v>23217275050</v>
      </c>
      <c r="G11" s="298">
        <v>19180179120</v>
      </c>
    </row>
    <row r="12" spans="1:7" s="291" customFormat="1">
      <c r="A12" s="292" t="s">
        <v>85</v>
      </c>
      <c r="B12" s="332" t="s">
        <v>515</v>
      </c>
      <c r="C12" s="294" t="s">
        <v>471</v>
      </c>
      <c r="D12" s="292">
        <v>16701137597</v>
      </c>
      <c r="E12" s="295">
        <v>13677009733</v>
      </c>
      <c r="F12" s="292">
        <v>19354433453</v>
      </c>
      <c r="G12" s="295">
        <v>16136308160</v>
      </c>
    </row>
    <row r="13" spans="1:7" s="291" customFormat="1">
      <c r="A13" s="296" t="s">
        <v>516</v>
      </c>
      <c r="B13" s="332" t="s">
        <v>517</v>
      </c>
      <c r="C13" s="297"/>
      <c r="D13" s="296">
        <v>2976143813</v>
      </c>
      <c r="E13" s="298">
        <v>2258768092</v>
      </c>
      <c r="F13" s="296">
        <v>3862841597</v>
      </c>
      <c r="G13" s="298">
        <v>3043870960</v>
      </c>
    </row>
    <row r="14" spans="1:7" s="291" customFormat="1">
      <c r="A14" s="292" t="s">
        <v>86</v>
      </c>
      <c r="B14" s="332" t="s">
        <v>518</v>
      </c>
      <c r="C14" s="294" t="s">
        <v>472</v>
      </c>
      <c r="D14" s="292">
        <v>179298979</v>
      </c>
      <c r="E14" s="295">
        <v>105974114</v>
      </c>
      <c r="F14" s="292">
        <v>308288056</v>
      </c>
      <c r="G14" s="295">
        <v>192735382</v>
      </c>
    </row>
    <row r="15" spans="1:7" s="291" customFormat="1">
      <c r="A15" s="292" t="s">
        <v>87</v>
      </c>
      <c r="B15" s="332" t="s">
        <v>519</v>
      </c>
      <c r="C15" s="294" t="s">
        <v>473</v>
      </c>
      <c r="D15" s="292">
        <v>169290389</v>
      </c>
      <c r="E15" s="295">
        <v>67734500</v>
      </c>
      <c r="F15" s="292">
        <v>394033655</v>
      </c>
      <c r="G15" s="295">
        <v>137348500</v>
      </c>
    </row>
    <row r="16" spans="1:7" s="291" customFormat="1">
      <c r="A16" s="292" t="s">
        <v>520</v>
      </c>
      <c r="B16" s="332" t="s">
        <v>521</v>
      </c>
      <c r="C16" s="293"/>
      <c r="D16" s="292">
        <v>56692589</v>
      </c>
      <c r="E16" s="295">
        <v>20069000</v>
      </c>
      <c r="F16" s="292">
        <v>56692589</v>
      </c>
      <c r="G16" s="295">
        <v>20029000</v>
      </c>
    </row>
    <row r="17" spans="1:7" s="291" customFormat="1">
      <c r="A17" s="292" t="s">
        <v>539</v>
      </c>
      <c r="B17" s="332" t="s">
        <v>540</v>
      </c>
      <c r="C17" s="293"/>
      <c r="D17" s="292">
        <v>0</v>
      </c>
      <c r="E17" s="295"/>
      <c r="F17" s="292">
        <v>0</v>
      </c>
      <c r="G17" s="295"/>
    </row>
    <row r="18" spans="1:7" s="291" customFormat="1">
      <c r="A18" s="292" t="s">
        <v>541</v>
      </c>
      <c r="B18" s="332" t="s">
        <v>522</v>
      </c>
      <c r="C18" s="293"/>
      <c r="D18" s="292">
        <v>1672267800</v>
      </c>
      <c r="E18" s="295">
        <v>1256780310</v>
      </c>
      <c r="F18" s="292">
        <v>1947873055</v>
      </c>
      <c r="G18" s="295">
        <v>1540193603</v>
      </c>
    </row>
    <row r="19" spans="1:7" s="291" customFormat="1">
      <c r="A19" s="292" t="s">
        <v>542</v>
      </c>
      <c r="B19" s="332" t="s">
        <v>543</v>
      </c>
      <c r="C19" s="293"/>
      <c r="D19" s="292">
        <v>488835501</v>
      </c>
      <c r="E19" s="295">
        <v>355824540</v>
      </c>
      <c r="F19" s="292">
        <v>688242086</v>
      </c>
      <c r="G19" s="295">
        <v>530055681</v>
      </c>
    </row>
    <row r="20" spans="1:7" s="291" customFormat="1">
      <c r="A20" s="296" t="s">
        <v>544</v>
      </c>
      <c r="B20" s="332" t="s">
        <v>523</v>
      </c>
      <c r="C20" s="293"/>
      <c r="D20" s="296">
        <v>825049102</v>
      </c>
      <c r="E20" s="298">
        <v>684402856</v>
      </c>
      <c r="F20" s="296">
        <v>1140980857</v>
      </c>
      <c r="G20" s="298">
        <v>1029008558</v>
      </c>
    </row>
    <row r="21" spans="1:7" s="291" customFormat="1">
      <c r="A21" s="292" t="s">
        <v>545</v>
      </c>
      <c r="B21" s="332" t="s">
        <v>524</v>
      </c>
      <c r="C21" s="293"/>
      <c r="D21" s="292">
        <v>1772161</v>
      </c>
      <c r="E21" s="295">
        <v>3065606</v>
      </c>
      <c r="F21" s="292">
        <v>3115623</v>
      </c>
      <c r="G21" s="295">
        <v>4651252</v>
      </c>
    </row>
    <row r="22" spans="1:7" s="291" customFormat="1">
      <c r="A22" s="292" t="s">
        <v>546</v>
      </c>
      <c r="B22" s="332" t="s">
        <v>525</v>
      </c>
      <c r="C22" s="293"/>
      <c r="D22" s="292">
        <v>9900031</v>
      </c>
      <c r="E22" s="295">
        <v>11600297</v>
      </c>
      <c r="F22" s="292">
        <v>22300418</v>
      </c>
      <c r="G22" s="295">
        <v>22874281</v>
      </c>
    </row>
    <row r="23" spans="1:7" s="291" customFormat="1">
      <c r="A23" s="296" t="s">
        <v>547</v>
      </c>
      <c r="B23" s="332" t="s">
        <v>526</v>
      </c>
      <c r="C23" s="293"/>
      <c r="D23" s="296">
        <v>-8127870</v>
      </c>
      <c r="E23" s="298">
        <v>-8534691</v>
      </c>
      <c r="F23" s="296">
        <v>-19184795</v>
      </c>
      <c r="G23" s="298">
        <v>-18223029</v>
      </c>
    </row>
    <row r="24" spans="1:7" s="291" customFormat="1" hidden="1">
      <c r="A24" s="296"/>
      <c r="B24" s="332"/>
      <c r="C24" s="293"/>
      <c r="D24" s="296"/>
      <c r="E24" s="298"/>
      <c r="F24" s="296"/>
      <c r="G24" s="298"/>
    </row>
    <row r="25" spans="1:7" s="291" customFormat="1">
      <c r="A25" s="296" t="s">
        <v>527</v>
      </c>
      <c r="B25" s="332" t="s">
        <v>528</v>
      </c>
      <c r="C25" s="293"/>
      <c r="D25" s="296">
        <v>816921232</v>
      </c>
      <c r="E25" s="295">
        <v>675868165</v>
      </c>
      <c r="F25" s="296">
        <v>1121796062</v>
      </c>
      <c r="G25" s="295">
        <v>1010785529</v>
      </c>
    </row>
    <row r="26" spans="1:7" s="291" customFormat="1">
      <c r="A26" s="292" t="s">
        <v>529</v>
      </c>
      <c r="B26" s="332" t="s">
        <v>530</v>
      </c>
      <c r="C26" s="294" t="s">
        <v>474</v>
      </c>
      <c r="D26" s="292">
        <v>185728671</v>
      </c>
      <c r="E26" s="298">
        <v>87656402</v>
      </c>
      <c r="F26" s="292">
        <v>252801134</v>
      </c>
      <c r="G26" s="298">
        <v>161338222</v>
      </c>
    </row>
    <row r="27" spans="1:7" s="291" customFormat="1">
      <c r="A27" s="292" t="s">
        <v>531</v>
      </c>
      <c r="B27" s="332" t="s">
        <v>532</v>
      </c>
      <c r="C27" s="293"/>
      <c r="D27" s="292">
        <v>0</v>
      </c>
      <c r="E27" s="295">
        <v>0</v>
      </c>
      <c r="F27" s="292">
        <v>0</v>
      </c>
      <c r="G27" s="295">
        <v>0</v>
      </c>
    </row>
    <row r="28" spans="1:7" s="291" customFormat="1">
      <c r="A28" s="296" t="s">
        <v>533</v>
      </c>
      <c r="B28" s="332" t="s">
        <v>534</v>
      </c>
      <c r="C28" s="293"/>
      <c r="D28" s="296">
        <v>631192561</v>
      </c>
      <c r="E28" s="295">
        <v>588211763</v>
      </c>
      <c r="F28" s="296">
        <v>868994928</v>
      </c>
      <c r="G28" s="295">
        <v>849447307</v>
      </c>
    </row>
    <row r="29" spans="1:7" s="291" customFormat="1">
      <c r="A29" s="292" t="s">
        <v>548</v>
      </c>
      <c r="B29" s="332" t="s">
        <v>535</v>
      </c>
      <c r="C29" s="293"/>
      <c r="D29" s="292">
        <v>0</v>
      </c>
      <c r="E29" s="295"/>
      <c r="F29" s="292">
        <v>0</v>
      </c>
      <c r="G29" s="292">
        <v>0</v>
      </c>
    </row>
    <row r="30" spans="1:7" s="291" customFormat="1">
      <c r="A30" s="292" t="s">
        <v>549</v>
      </c>
      <c r="B30" s="332" t="s">
        <v>536</v>
      </c>
      <c r="C30" s="293"/>
      <c r="D30" s="292">
        <v>0</v>
      </c>
      <c r="E30" s="295"/>
      <c r="F30" s="292">
        <v>0</v>
      </c>
      <c r="G30" s="292">
        <v>0</v>
      </c>
    </row>
    <row r="31" spans="1:7" s="291" customFormat="1">
      <c r="A31" s="292" t="s">
        <v>537</v>
      </c>
      <c r="B31" s="332" t="s">
        <v>538</v>
      </c>
      <c r="C31" s="293"/>
      <c r="D31" s="292">
        <v>0</v>
      </c>
      <c r="E31" s="292"/>
      <c r="F31" s="292">
        <v>0</v>
      </c>
      <c r="G31" s="292">
        <v>0</v>
      </c>
    </row>
    <row r="32" spans="1:7" s="291" customFormat="1">
      <c r="A32" s="292" t="s">
        <v>550</v>
      </c>
      <c r="B32" s="332" t="s">
        <v>551</v>
      </c>
      <c r="C32" s="293"/>
      <c r="D32" s="292">
        <v>0</v>
      </c>
      <c r="E32" s="292"/>
      <c r="F32" s="292">
        <v>0</v>
      </c>
      <c r="G32" s="292">
        <v>0</v>
      </c>
    </row>
    <row r="33" spans="1:6" s="291" customFormat="1">
      <c r="B33" s="330"/>
    </row>
    <row r="34" spans="1:6" s="323" customFormat="1" ht="15.75">
      <c r="B34" s="333"/>
      <c r="C34" s="324" t="s">
        <v>561</v>
      </c>
      <c r="D34" s="324"/>
      <c r="E34" s="324"/>
      <c r="F34" s="324"/>
    </row>
    <row r="35" spans="1:6" s="323" customFormat="1" ht="15.75">
      <c r="A35" s="288" t="s">
        <v>81</v>
      </c>
      <c r="B35" s="333"/>
      <c r="C35" s="320" t="s">
        <v>562</v>
      </c>
      <c r="D35" s="320"/>
      <c r="E35" s="320"/>
      <c r="F35" s="320"/>
    </row>
  </sheetData>
  <mergeCells count="6">
    <mergeCell ref="C35:F35"/>
    <mergeCell ref="A2:B2"/>
    <mergeCell ref="A3:B3"/>
    <mergeCell ref="A1:B1"/>
    <mergeCell ref="A5:G5"/>
    <mergeCell ref="C34:F34"/>
  </mergeCells>
  <pageMargins left="0.33" right="0.22" top="0.97" bottom="0.41"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G126"/>
  <sheetViews>
    <sheetView workbookViewId="0">
      <selection activeCell="D15" sqref="D15"/>
    </sheetView>
  </sheetViews>
  <sheetFormatPr defaultRowHeight="15"/>
  <cols>
    <col min="1" max="1" width="47.140625" style="260" customWidth="1"/>
    <col min="2" max="2" width="5.5703125" style="260" bestFit="1" customWidth="1"/>
    <col min="3" max="3" width="9.28515625" style="260" customWidth="1"/>
    <col min="4" max="4" width="14.5703125" style="261" customWidth="1"/>
    <col min="5" max="5" width="16.5703125" style="261" hidden="1" customWidth="1"/>
    <col min="6" max="6" width="14.28515625" style="261" customWidth="1"/>
    <col min="7" max="7" width="36.140625" style="260" hidden="1" customWidth="1"/>
    <col min="8" max="10" width="0" style="260" hidden="1" customWidth="1"/>
    <col min="11" max="16384" width="9.140625" style="260"/>
  </cols>
  <sheetData>
    <row r="1" spans="1:6">
      <c r="A1" s="339" t="s">
        <v>568</v>
      </c>
      <c r="B1" s="339"/>
    </row>
    <row r="2" spans="1:6" ht="18.75">
      <c r="A2" s="344" t="s">
        <v>475</v>
      </c>
      <c r="B2" s="344"/>
      <c r="C2" s="344"/>
      <c r="D2" s="344"/>
      <c r="E2" s="344"/>
      <c r="F2" s="344"/>
    </row>
    <row r="3" spans="1:6" ht="1.5" customHeight="1">
      <c r="A3" s="304" t="s">
        <v>0</v>
      </c>
      <c r="B3" s="304"/>
      <c r="C3" s="304"/>
      <c r="D3" s="304"/>
      <c r="E3" s="304"/>
      <c r="F3" s="260"/>
    </row>
    <row r="4" spans="1:6" ht="16.5" thickBot="1">
      <c r="A4" s="322" t="s">
        <v>559</v>
      </c>
      <c r="B4" s="322"/>
      <c r="C4" s="322"/>
      <c r="D4" s="322"/>
      <c r="E4" s="322"/>
      <c r="F4" s="322"/>
    </row>
    <row r="5" spans="1:6" ht="28.5" customHeight="1">
      <c r="A5" s="262"/>
      <c r="B5" s="265" t="s">
        <v>2</v>
      </c>
      <c r="C5" s="342" t="s">
        <v>4</v>
      </c>
      <c r="D5" s="290" t="s">
        <v>569</v>
      </c>
      <c r="E5" s="263" t="s">
        <v>5</v>
      </c>
      <c r="F5" s="263" t="s">
        <v>5</v>
      </c>
    </row>
    <row r="6" spans="1:6" ht="27" customHeight="1" thickBot="1">
      <c r="A6" s="264" t="s">
        <v>1</v>
      </c>
      <c r="B6" s="265" t="s">
        <v>3</v>
      </c>
      <c r="C6" s="343"/>
      <c r="D6" s="340"/>
      <c r="E6" s="266" t="s">
        <v>6</v>
      </c>
      <c r="F6" s="266" t="s">
        <v>6</v>
      </c>
    </row>
    <row r="7" spans="1:6" ht="16.5" hidden="1" customHeight="1" thickBot="1">
      <c r="A7" s="264"/>
      <c r="B7" s="265"/>
      <c r="C7" s="267"/>
      <c r="D7" s="341"/>
      <c r="E7" s="266"/>
      <c r="F7" s="266"/>
    </row>
    <row r="8" spans="1:6" ht="16.5" customHeight="1" thickBot="1">
      <c r="A8" s="268">
        <v>1</v>
      </c>
      <c r="B8" s="269">
        <v>2</v>
      </c>
      <c r="C8" s="269">
        <v>3</v>
      </c>
      <c r="D8" s="270">
        <v>4</v>
      </c>
      <c r="E8" s="270">
        <v>5</v>
      </c>
      <c r="F8" s="270"/>
    </row>
    <row r="9" spans="1:6" ht="15.75" customHeight="1">
      <c r="A9" s="271" t="s">
        <v>7</v>
      </c>
      <c r="B9" s="272">
        <v>100</v>
      </c>
      <c r="C9" s="272"/>
      <c r="D9" s="230">
        <v>18553008315</v>
      </c>
      <c r="E9" s="230">
        <v>16831600249</v>
      </c>
      <c r="F9" s="230">
        <v>16847764582</v>
      </c>
    </row>
    <row r="10" spans="1:6" ht="16.5" customHeight="1">
      <c r="A10" s="273" t="s">
        <v>8</v>
      </c>
      <c r="B10" s="274">
        <v>110</v>
      </c>
      <c r="C10" s="274"/>
      <c r="D10" s="231">
        <v>1900187572</v>
      </c>
      <c r="E10" s="231">
        <v>9137739283</v>
      </c>
      <c r="F10" s="231">
        <v>5087739283</v>
      </c>
    </row>
    <row r="11" spans="1:6" ht="16.5">
      <c r="A11" s="275" t="s">
        <v>9</v>
      </c>
      <c r="B11" s="276">
        <v>111</v>
      </c>
      <c r="C11" s="232" t="s">
        <v>128</v>
      </c>
      <c r="D11" s="233">
        <v>1500187572</v>
      </c>
      <c r="E11" s="233">
        <v>2087739283</v>
      </c>
      <c r="F11" s="233">
        <v>2087739283</v>
      </c>
    </row>
    <row r="12" spans="1:6" ht="15" customHeight="1">
      <c r="A12" s="275" t="s">
        <v>10</v>
      </c>
      <c r="B12" s="276">
        <v>112</v>
      </c>
      <c r="C12" s="276"/>
      <c r="D12" s="233">
        <v>400000000</v>
      </c>
      <c r="E12" s="233">
        <v>7050000000</v>
      </c>
      <c r="F12" s="233">
        <v>3000000000</v>
      </c>
    </row>
    <row r="13" spans="1:6" ht="15.75">
      <c r="A13" s="273" t="s">
        <v>11</v>
      </c>
      <c r="B13" s="274">
        <v>120</v>
      </c>
      <c r="C13" s="276"/>
      <c r="D13" s="231">
        <v>511073890</v>
      </c>
      <c r="E13" s="231">
        <v>690029890</v>
      </c>
      <c r="F13" s="231">
        <v>4740029890</v>
      </c>
    </row>
    <row r="14" spans="1:6" ht="16.5">
      <c r="A14" s="275" t="s">
        <v>12</v>
      </c>
      <c r="B14" s="276">
        <v>121</v>
      </c>
      <c r="C14" s="232"/>
      <c r="D14" s="233"/>
      <c r="E14" s="233"/>
      <c r="F14" s="233"/>
    </row>
    <row r="15" spans="1:6" ht="15.75">
      <c r="A15" s="275" t="s">
        <v>13</v>
      </c>
      <c r="B15" s="276">
        <v>122</v>
      </c>
      <c r="C15" s="276"/>
      <c r="D15" s="233"/>
      <c r="E15" s="233"/>
      <c r="F15" s="233"/>
    </row>
    <row r="16" spans="1:6" ht="15" customHeight="1">
      <c r="A16" s="275" t="s">
        <v>14</v>
      </c>
      <c r="B16" s="276">
        <v>123</v>
      </c>
      <c r="C16" s="232" t="s">
        <v>129</v>
      </c>
      <c r="D16" s="233">
        <v>511073890</v>
      </c>
      <c r="E16" s="233">
        <v>690029890</v>
      </c>
      <c r="F16" s="233">
        <v>4740029890</v>
      </c>
    </row>
    <row r="17" spans="1:7" ht="15.75">
      <c r="A17" s="273" t="s">
        <v>15</v>
      </c>
      <c r="B17" s="274">
        <v>130</v>
      </c>
      <c r="C17" s="274"/>
      <c r="D17" s="231">
        <v>8896690092</v>
      </c>
      <c r="E17" s="231">
        <v>3879451853</v>
      </c>
      <c r="F17" s="231">
        <v>3892135186</v>
      </c>
    </row>
    <row r="18" spans="1:7" ht="15.75">
      <c r="A18" s="275" t="s">
        <v>16</v>
      </c>
      <c r="B18" s="276">
        <v>131</v>
      </c>
      <c r="C18" s="276"/>
      <c r="D18" s="233">
        <v>9016021352</v>
      </c>
      <c r="E18" s="233">
        <v>4004874447</v>
      </c>
      <c r="F18" s="233">
        <v>4004874447</v>
      </c>
    </row>
    <row r="19" spans="1:7" ht="15.75">
      <c r="A19" s="275" t="s">
        <v>17</v>
      </c>
      <c r="B19" s="276">
        <v>132</v>
      </c>
      <c r="C19" s="276"/>
      <c r="D19" s="233">
        <v>0</v>
      </c>
      <c r="E19" s="233">
        <v>35718859</v>
      </c>
      <c r="F19" s="233">
        <v>35718859</v>
      </c>
    </row>
    <row r="20" spans="1:7" ht="15.75">
      <c r="A20" s="275" t="s">
        <v>18</v>
      </c>
      <c r="B20" s="276">
        <v>133</v>
      </c>
      <c r="C20" s="276"/>
      <c r="D20" s="233">
        <v>0</v>
      </c>
      <c r="E20" s="233"/>
      <c r="F20" s="233"/>
    </row>
    <row r="21" spans="1:7" ht="15.75">
      <c r="A21" s="275" t="s">
        <v>19</v>
      </c>
      <c r="B21" s="276">
        <v>134</v>
      </c>
      <c r="C21" s="276"/>
      <c r="D21" s="233">
        <v>0</v>
      </c>
      <c r="E21" s="233"/>
      <c r="F21" s="233"/>
    </row>
    <row r="22" spans="1:7" ht="15.75">
      <c r="A22" s="275" t="s">
        <v>20</v>
      </c>
      <c r="B22" s="276">
        <v>135</v>
      </c>
      <c r="C22" s="276"/>
      <c r="D22" s="233"/>
      <c r="E22" s="233"/>
      <c r="F22" s="233"/>
    </row>
    <row r="23" spans="1:7" ht="16.5">
      <c r="A23" s="275" t="s">
        <v>21</v>
      </c>
      <c r="B23" s="276">
        <v>136</v>
      </c>
      <c r="C23" s="232" t="s">
        <v>130</v>
      </c>
      <c r="D23" s="233">
        <v>41810193</v>
      </c>
      <c r="E23" s="233">
        <v>0</v>
      </c>
      <c r="F23" s="233">
        <v>12683333</v>
      </c>
    </row>
    <row r="24" spans="1:7" ht="15" customHeight="1">
      <c r="A24" s="275" t="s">
        <v>22</v>
      </c>
      <c r="B24" s="276">
        <v>137</v>
      </c>
      <c r="C24" s="276"/>
      <c r="D24" s="233">
        <v>-161141453</v>
      </c>
      <c r="E24" s="233">
        <v>-161141453</v>
      </c>
      <c r="F24" s="233">
        <v>-161141453</v>
      </c>
      <c r="G24" s="277" t="s">
        <v>506</v>
      </c>
    </row>
    <row r="25" spans="1:7" ht="15" customHeight="1">
      <c r="A25" s="275" t="s">
        <v>140</v>
      </c>
      <c r="B25" s="276">
        <v>139</v>
      </c>
      <c r="C25" s="276"/>
      <c r="D25" s="233"/>
      <c r="E25" s="233"/>
      <c r="F25" s="233"/>
    </row>
    <row r="26" spans="1:7" ht="15.75">
      <c r="A26" s="273" t="s">
        <v>23</v>
      </c>
      <c r="B26" s="274">
        <v>140</v>
      </c>
      <c r="C26" s="276"/>
      <c r="D26" s="231">
        <v>7102835872</v>
      </c>
      <c r="E26" s="231">
        <v>3011438350</v>
      </c>
      <c r="F26" s="231">
        <v>3011438350</v>
      </c>
    </row>
    <row r="27" spans="1:7" ht="16.5">
      <c r="A27" s="275" t="s">
        <v>24</v>
      </c>
      <c r="B27" s="276">
        <v>141</v>
      </c>
      <c r="C27" s="232" t="s">
        <v>131</v>
      </c>
      <c r="D27" s="233">
        <v>7102835872</v>
      </c>
      <c r="E27" s="233">
        <v>3011438350</v>
      </c>
      <c r="F27" s="233">
        <v>3011438350</v>
      </c>
    </row>
    <row r="28" spans="1:7" ht="15.75">
      <c r="A28" s="275" t="s">
        <v>25</v>
      </c>
      <c r="B28" s="276">
        <v>149</v>
      </c>
      <c r="C28" s="276"/>
      <c r="D28" s="233">
        <v>0</v>
      </c>
      <c r="E28" s="233">
        <v>0</v>
      </c>
      <c r="F28" s="233"/>
    </row>
    <row r="29" spans="1:7" ht="15.75">
      <c r="A29" s="273" t="s">
        <v>26</v>
      </c>
      <c r="B29" s="274">
        <v>150</v>
      </c>
      <c r="C29" s="274"/>
      <c r="D29" s="231">
        <v>142220889</v>
      </c>
      <c r="E29" s="231">
        <v>112940873</v>
      </c>
      <c r="F29" s="231">
        <v>116421873</v>
      </c>
    </row>
    <row r="30" spans="1:7" ht="15.75">
      <c r="A30" s="275" t="s">
        <v>27</v>
      </c>
      <c r="B30" s="276">
        <v>151</v>
      </c>
      <c r="C30" s="276"/>
      <c r="D30" s="233"/>
      <c r="E30" s="233">
        <v>0</v>
      </c>
      <c r="F30" s="233"/>
    </row>
    <row r="31" spans="1:7" ht="15.75">
      <c r="A31" s="275" t="s">
        <v>28</v>
      </c>
      <c r="B31" s="276">
        <v>152</v>
      </c>
      <c r="C31" s="276"/>
      <c r="D31" s="233"/>
      <c r="E31" s="233">
        <v>0</v>
      </c>
      <c r="F31" s="233"/>
    </row>
    <row r="32" spans="1:7" ht="16.5" customHeight="1">
      <c r="A32" s="275" t="s">
        <v>29</v>
      </c>
      <c r="B32" s="276">
        <v>153</v>
      </c>
      <c r="C32" s="276"/>
      <c r="D32" s="233"/>
      <c r="E32" s="233">
        <v>310981</v>
      </c>
      <c r="F32" s="233">
        <v>310981</v>
      </c>
    </row>
    <row r="33" spans="1:7" ht="16.5" customHeight="1">
      <c r="A33" s="275" t="s">
        <v>30</v>
      </c>
      <c r="B33" s="276">
        <v>154</v>
      </c>
      <c r="C33" s="274"/>
      <c r="D33" s="233"/>
      <c r="E33" s="233"/>
      <c r="F33" s="233"/>
    </row>
    <row r="34" spans="1:7" ht="15.75">
      <c r="A34" s="275" t="s">
        <v>31</v>
      </c>
      <c r="B34" s="276">
        <v>155</v>
      </c>
      <c r="C34" s="276"/>
      <c r="D34" s="233">
        <v>142220889</v>
      </c>
      <c r="E34" s="233">
        <v>112629892</v>
      </c>
      <c r="F34" s="233">
        <v>116110892</v>
      </c>
      <c r="G34" s="277" t="s">
        <v>486</v>
      </c>
    </row>
    <row r="35" spans="1:7" ht="15.75">
      <c r="A35" s="278" t="s">
        <v>32</v>
      </c>
      <c r="B35" s="274">
        <v>200</v>
      </c>
      <c r="C35" s="274"/>
      <c r="D35" s="231">
        <v>1870346839</v>
      </c>
      <c r="E35" s="231">
        <v>1973987944</v>
      </c>
      <c r="F35" s="231">
        <v>1984568437</v>
      </c>
    </row>
    <row r="36" spans="1:7" ht="15.75">
      <c r="A36" s="273" t="s">
        <v>33</v>
      </c>
      <c r="B36" s="274">
        <v>210</v>
      </c>
      <c r="C36" s="274"/>
      <c r="D36" s="233"/>
      <c r="E36" s="233">
        <v>0</v>
      </c>
      <c r="F36" s="233"/>
    </row>
    <row r="37" spans="1:7" ht="15.75">
      <c r="A37" s="275" t="s">
        <v>34</v>
      </c>
      <c r="B37" s="276">
        <v>211</v>
      </c>
      <c r="C37" s="276"/>
      <c r="D37" s="233"/>
      <c r="E37" s="233">
        <v>0</v>
      </c>
      <c r="F37" s="233"/>
      <c r="G37" s="275"/>
    </row>
    <row r="38" spans="1:7" ht="15.75">
      <c r="A38" s="275" t="s">
        <v>480</v>
      </c>
      <c r="B38" s="276">
        <v>212</v>
      </c>
      <c r="C38" s="276"/>
      <c r="D38" s="233"/>
      <c r="E38" s="233">
        <v>0</v>
      </c>
      <c r="F38" s="233"/>
      <c r="G38" s="275"/>
    </row>
    <row r="39" spans="1:7" ht="15.75">
      <c r="A39" s="275" t="s">
        <v>481</v>
      </c>
      <c r="B39" s="276">
        <v>213</v>
      </c>
      <c r="C39" s="276"/>
      <c r="D39" s="233"/>
      <c r="E39" s="233">
        <v>0</v>
      </c>
      <c r="F39" s="233"/>
      <c r="G39" s="275"/>
    </row>
    <row r="40" spans="1:7" ht="15.75">
      <c r="A40" s="275" t="s">
        <v>482</v>
      </c>
      <c r="B40" s="276">
        <v>214</v>
      </c>
      <c r="C40" s="276"/>
      <c r="D40" s="233"/>
      <c r="E40" s="233">
        <v>0</v>
      </c>
      <c r="F40" s="233"/>
      <c r="G40" s="275"/>
    </row>
    <row r="41" spans="1:7" ht="15.75">
      <c r="A41" s="275" t="s">
        <v>483</v>
      </c>
      <c r="B41" s="276">
        <v>215</v>
      </c>
      <c r="C41" s="276"/>
      <c r="D41" s="233"/>
      <c r="E41" s="233">
        <v>0</v>
      </c>
      <c r="F41" s="233"/>
      <c r="G41" s="275"/>
    </row>
    <row r="42" spans="1:7" ht="15.75">
      <c r="A42" s="275" t="s">
        <v>484</v>
      </c>
      <c r="B42" s="276">
        <v>216</v>
      </c>
      <c r="C42" s="276"/>
      <c r="D42" s="233"/>
      <c r="E42" s="233"/>
      <c r="F42" s="233"/>
      <c r="G42" s="275"/>
    </row>
    <row r="43" spans="1:7" ht="15" customHeight="1">
      <c r="A43" s="275" t="s">
        <v>485</v>
      </c>
      <c r="B43" s="276">
        <v>219</v>
      </c>
      <c r="C43" s="276"/>
      <c r="D43" s="233"/>
      <c r="E43" s="233"/>
      <c r="F43" s="233"/>
      <c r="G43" s="275"/>
    </row>
    <row r="44" spans="1:7" ht="15.75">
      <c r="A44" s="273" t="s">
        <v>35</v>
      </c>
      <c r="B44" s="274">
        <v>220</v>
      </c>
      <c r="C44" s="274"/>
      <c r="D44" s="231">
        <v>1388247599</v>
      </c>
      <c r="E44" s="231">
        <v>1480718441</v>
      </c>
      <c r="F44" s="231">
        <v>1480718441</v>
      </c>
    </row>
    <row r="45" spans="1:7" ht="16.5">
      <c r="A45" s="275" t="s">
        <v>36</v>
      </c>
      <c r="B45" s="276">
        <v>221</v>
      </c>
      <c r="C45" s="232" t="s">
        <v>132</v>
      </c>
      <c r="D45" s="233">
        <v>1387414264</v>
      </c>
      <c r="E45" s="233">
        <v>1474885108</v>
      </c>
      <c r="F45" s="233">
        <v>1474885108</v>
      </c>
    </row>
    <row r="46" spans="1:7" ht="16.5">
      <c r="A46" s="275" t="s">
        <v>37</v>
      </c>
      <c r="B46" s="276">
        <v>222</v>
      </c>
      <c r="C46" s="232"/>
      <c r="D46" s="233">
        <v>3611589736</v>
      </c>
      <c r="E46" s="233">
        <v>3611589736</v>
      </c>
      <c r="F46" s="233">
        <v>3611589736</v>
      </c>
    </row>
    <row r="47" spans="1:7" ht="16.5">
      <c r="A47" s="275" t="s">
        <v>38</v>
      </c>
      <c r="B47" s="276">
        <v>223</v>
      </c>
      <c r="C47" s="232"/>
      <c r="D47" s="233">
        <v>-2224175472</v>
      </c>
      <c r="E47" s="233">
        <v>-2136704628</v>
      </c>
      <c r="F47" s="233">
        <v>-2136704628</v>
      </c>
    </row>
    <row r="48" spans="1:7" ht="16.5">
      <c r="A48" s="275" t="s">
        <v>39</v>
      </c>
      <c r="B48" s="276">
        <v>224</v>
      </c>
      <c r="C48" s="232"/>
      <c r="D48" s="233">
        <v>0</v>
      </c>
      <c r="E48" s="233">
        <v>0</v>
      </c>
      <c r="F48" s="233">
        <v>0</v>
      </c>
    </row>
    <row r="49" spans="1:6" ht="16.5">
      <c r="A49" s="275" t="s">
        <v>37</v>
      </c>
      <c r="B49" s="276">
        <v>225</v>
      </c>
      <c r="C49" s="232"/>
      <c r="D49" s="233">
        <v>0</v>
      </c>
      <c r="E49" s="233">
        <v>0</v>
      </c>
      <c r="F49" s="233">
        <v>0</v>
      </c>
    </row>
    <row r="50" spans="1:6" ht="16.5">
      <c r="A50" s="275" t="s">
        <v>38</v>
      </c>
      <c r="B50" s="276">
        <v>226</v>
      </c>
      <c r="C50" s="232"/>
      <c r="D50" s="233">
        <v>0</v>
      </c>
      <c r="E50" s="233">
        <v>0</v>
      </c>
      <c r="F50" s="233">
        <v>0</v>
      </c>
    </row>
    <row r="51" spans="1:6" ht="16.5">
      <c r="A51" s="275" t="s">
        <v>40</v>
      </c>
      <c r="B51" s="276">
        <v>227</v>
      </c>
      <c r="C51" s="232" t="s">
        <v>133</v>
      </c>
      <c r="D51" s="233">
        <v>833335</v>
      </c>
      <c r="E51" s="233">
        <v>5833333</v>
      </c>
      <c r="F51" s="233">
        <v>5833333</v>
      </c>
    </row>
    <row r="52" spans="1:6" ht="15.75">
      <c r="A52" s="275" t="s">
        <v>37</v>
      </c>
      <c r="B52" s="276">
        <v>228</v>
      </c>
      <c r="C52" s="276"/>
      <c r="D52" s="233">
        <v>83000000</v>
      </c>
      <c r="E52" s="233">
        <v>83000000</v>
      </c>
      <c r="F52" s="233">
        <v>83000000</v>
      </c>
    </row>
    <row r="53" spans="1:6" ht="15" customHeight="1">
      <c r="A53" s="275" t="s">
        <v>38</v>
      </c>
      <c r="B53" s="276">
        <v>229</v>
      </c>
      <c r="C53" s="276"/>
      <c r="D53" s="233">
        <v>-82166665</v>
      </c>
      <c r="E53" s="233">
        <v>-77166667</v>
      </c>
      <c r="F53" s="233">
        <v>-77166667</v>
      </c>
    </row>
    <row r="54" spans="1:6" ht="15.75">
      <c r="A54" s="273" t="s">
        <v>41</v>
      </c>
      <c r="B54" s="274">
        <v>230</v>
      </c>
      <c r="C54" s="276"/>
      <c r="D54" s="233"/>
      <c r="E54" s="233"/>
      <c r="F54" s="233"/>
    </row>
    <row r="55" spans="1:6" ht="15.75">
      <c r="A55" s="275" t="s">
        <v>37</v>
      </c>
      <c r="B55" s="276">
        <v>231</v>
      </c>
      <c r="C55" s="274"/>
      <c r="D55" s="233"/>
      <c r="E55" s="233"/>
      <c r="F55" s="233"/>
    </row>
    <row r="56" spans="1:6" ht="15.75">
      <c r="A56" s="275" t="s">
        <v>38</v>
      </c>
      <c r="B56" s="276">
        <v>232</v>
      </c>
      <c r="C56" s="274"/>
      <c r="D56" s="233"/>
      <c r="E56" s="233"/>
      <c r="F56" s="233"/>
    </row>
    <row r="57" spans="1:6" ht="15.75">
      <c r="A57" s="273" t="s">
        <v>42</v>
      </c>
      <c r="B57" s="274">
        <v>240</v>
      </c>
      <c r="C57" s="274"/>
      <c r="D57" s="233"/>
      <c r="E57" s="233"/>
      <c r="F57" s="233"/>
    </row>
    <row r="58" spans="1:6" ht="16.5" customHeight="1">
      <c r="A58" s="275" t="s">
        <v>43</v>
      </c>
      <c r="B58" s="276">
        <v>241</v>
      </c>
      <c r="C58" s="274"/>
      <c r="D58" s="233"/>
      <c r="E58" s="233"/>
      <c r="F58" s="233"/>
    </row>
    <row r="59" spans="1:6" ht="15.75">
      <c r="A59" s="275" t="s">
        <v>44</v>
      </c>
      <c r="B59" s="276">
        <v>242</v>
      </c>
      <c r="C59" s="274"/>
      <c r="D59" s="233"/>
      <c r="E59" s="233"/>
      <c r="F59" s="233"/>
    </row>
    <row r="60" spans="1:6" ht="15.75">
      <c r="A60" s="273" t="s">
        <v>45</v>
      </c>
      <c r="B60" s="274">
        <v>250</v>
      </c>
      <c r="C60" s="276"/>
      <c r="D60" s="231">
        <v>482099240</v>
      </c>
      <c r="E60" s="231">
        <v>493269503</v>
      </c>
      <c r="F60" s="231">
        <v>503849996</v>
      </c>
    </row>
    <row r="61" spans="1:6" ht="15.75">
      <c r="A61" s="275" t="s">
        <v>46</v>
      </c>
      <c r="B61" s="276">
        <v>251</v>
      </c>
      <c r="C61" s="274"/>
      <c r="D61" s="233">
        <v>0</v>
      </c>
      <c r="E61" s="233"/>
      <c r="F61" s="233"/>
    </row>
    <row r="62" spans="1:6" ht="16.5" customHeight="1">
      <c r="A62" s="275" t="s">
        <v>47</v>
      </c>
      <c r="B62" s="276">
        <v>252</v>
      </c>
      <c r="C62" s="232"/>
      <c r="D62" s="233">
        <v>0</v>
      </c>
      <c r="E62" s="233"/>
      <c r="F62" s="233"/>
    </row>
    <row r="63" spans="1:6" ht="16.5" customHeight="1">
      <c r="A63" s="275" t="s">
        <v>487</v>
      </c>
      <c r="B63" s="276">
        <v>253</v>
      </c>
      <c r="C63" s="232" t="s">
        <v>134</v>
      </c>
      <c r="D63" s="233">
        <v>482099240</v>
      </c>
      <c r="E63" s="233">
        <v>565859996</v>
      </c>
      <c r="F63" s="231">
        <v>503849996</v>
      </c>
    </row>
    <row r="64" spans="1:6" ht="15.75">
      <c r="A64" s="275" t="s">
        <v>48</v>
      </c>
      <c r="B64" s="276">
        <v>254</v>
      </c>
      <c r="C64" s="279"/>
      <c r="D64" s="233"/>
      <c r="E64" s="233">
        <v>-72590493</v>
      </c>
      <c r="F64" s="233"/>
    </row>
    <row r="65" spans="1:6" ht="15" customHeight="1">
      <c r="A65" s="275" t="s">
        <v>49</v>
      </c>
      <c r="B65" s="276">
        <v>255</v>
      </c>
      <c r="C65" s="276"/>
      <c r="D65" s="233"/>
      <c r="E65" s="233"/>
      <c r="F65" s="233"/>
    </row>
    <row r="66" spans="1:6" ht="15.75" customHeight="1">
      <c r="A66" s="273" t="s">
        <v>50</v>
      </c>
      <c r="B66" s="274">
        <v>260</v>
      </c>
      <c r="C66" s="276"/>
      <c r="D66" s="233"/>
      <c r="E66" s="233"/>
      <c r="F66" s="233"/>
    </row>
    <row r="67" spans="1:6" ht="16.5" customHeight="1">
      <c r="A67" s="275" t="s">
        <v>51</v>
      </c>
      <c r="B67" s="276">
        <v>261</v>
      </c>
      <c r="C67" s="232" t="s">
        <v>135</v>
      </c>
      <c r="D67" s="233"/>
      <c r="E67" s="233"/>
      <c r="F67" s="233"/>
    </row>
    <row r="68" spans="1:6" ht="15.75">
      <c r="A68" s="279" t="s">
        <v>52</v>
      </c>
      <c r="B68" s="276">
        <v>262</v>
      </c>
      <c r="C68" s="276"/>
      <c r="D68" s="233"/>
      <c r="E68" s="233"/>
      <c r="F68" s="233"/>
    </row>
    <row r="69" spans="1:6" ht="15.75">
      <c r="A69" s="280" t="s">
        <v>489</v>
      </c>
      <c r="B69" s="281">
        <v>263</v>
      </c>
      <c r="C69" s="276"/>
      <c r="D69" s="233"/>
      <c r="E69" s="234"/>
      <c r="F69" s="233"/>
    </row>
    <row r="70" spans="1:6" ht="16.5" thickBot="1">
      <c r="A70" s="280" t="s">
        <v>488</v>
      </c>
      <c r="B70" s="282">
        <v>268</v>
      </c>
      <c r="C70" s="276"/>
      <c r="D70" s="233"/>
      <c r="E70" s="251"/>
      <c r="F70" s="233"/>
    </row>
    <row r="71" spans="1:6" ht="16.5" thickBot="1">
      <c r="A71" s="283" t="s">
        <v>53</v>
      </c>
      <c r="B71" s="283">
        <v>270</v>
      </c>
      <c r="C71" s="283"/>
      <c r="D71" s="229">
        <v>20423355154</v>
      </c>
      <c r="E71" s="229">
        <v>18805588193</v>
      </c>
      <c r="F71" s="229">
        <v>18832333019</v>
      </c>
    </row>
    <row r="72" spans="1:6" ht="15.75" customHeight="1">
      <c r="A72" s="284" t="s">
        <v>54</v>
      </c>
      <c r="B72" s="285">
        <v>300</v>
      </c>
      <c r="C72" s="285"/>
      <c r="D72" s="235">
        <v>6813098065</v>
      </c>
      <c r="E72" s="235">
        <v>5078790737</v>
      </c>
      <c r="F72" s="235">
        <v>5101070858</v>
      </c>
    </row>
    <row r="73" spans="1:6" ht="15.75" customHeight="1">
      <c r="A73" s="273" t="s">
        <v>55</v>
      </c>
      <c r="B73" s="274">
        <v>310</v>
      </c>
      <c r="C73" s="274"/>
      <c r="D73" s="231">
        <v>6813098065</v>
      </c>
      <c r="E73" s="231">
        <v>5078790737</v>
      </c>
      <c r="F73" s="231">
        <v>5101070858</v>
      </c>
    </row>
    <row r="74" spans="1:6" ht="16.5">
      <c r="A74" s="275" t="s">
        <v>142</v>
      </c>
      <c r="B74" s="276">
        <v>311</v>
      </c>
      <c r="C74" s="232"/>
      <c r="D74" s="233">
        <v>5372649450</v>
      </c>
      <c r="E74" s="233">
        <v>3084714745</v>
      </c>
      <c r="F74" s="233">
        <v>3095228185</v>
      </c>
    </row>
    <row r="75" spans="1:6" ht="16.5">
      <c r="A75" s="275" t="s">
        <v>490</v>
      </c>
      <c r="B75" s="276">
        <v>312</v>
      </c>
      <c r="C75" s="232"/>
      <c r="D75" s="233">
        <v>0</v>
      </c>
      <c r="E75" s="233">
        <v>0</v>
      </c>
      <c r="F75" s="233"/>
    </row>
    <row r="76" spans="1:6" ht="16.5">
      <c r="A76" s="275" t="s">
        <v>143</v>
      </c>
      <c r="B76" s="276">
        <v>313</v>
      </c>
      <c r="C76" s="232" t="s">
        <v>137</v>
      </c>
      <c r="D76" s="233">
        <v>256680758</v>
      </c>
      <c r="E76" s="233">
        <v>218788643</v>
      </c>
      <c r="F76" s="233">
        <v>220047919</v>
      </c>
    </row>
    <row r="77" spans="1:6" ht="16.5">
      <c r="A77" s="275" t="s">
        <v>144</v>
      </c>
      <c r="B77" s="276">
        <v>314</v>
      </c>
      <c r="C77" s="232"/>
      <c r="D77" s="233">
        <v>387740383</v>
      </c>
      <c r="E77" s="233">
        <v>685354021</v>
      </c>
      <c r="F77" s="233">
        <v>692380426</v>
      </c>
    </row>
    <row r="78" spans="1:6" ht="15.75">
      <c r="A78" s="275" t="s">
        <v>145</v>
      </c>
      <c r="B78" s="276">
        <v>315</v>
      </c>
      <c r="C78" s="276"/>
      <c r="D78" s="233">
        <v>0</v>
      </c>
      <c r="E78" s="233">
        <v>44000000</v>
      </c>
      <c r="F78" s="233">
        <v>44000000</v>
      </c>
    </row>
    <row r="79" spans="1:6" ht="15.75">
      <c r="A79" s="275" t="s">
        <v>146</v>
      </c>
      <c r="B79" s="276">
        <v>316</v>
      </c>
      <c r="C79" s="276"/>
      <c r="D79" s="233">
        <v>0</v>
      </c>
      <c r="E79" s="233"/>
      <c r="F79" s="233"/>
    </row>
    <row r="80" spans="1:6" ht="15.75">
      <c r="A80" s="275" t="s">
        <v>147</v>
      </c>
      <c r="B80" s="276">
        <v>317</v>
      </c>
      <c r="C80" s="276"/>
      <c r="D80" s="233"/>
      <c r="E80" s="233"/>
      <c r="F80" s="233"/>
    </row>
    <row r="81" spans="1:7" ht="15.75">
      <c r="A81" s="275" t="s">
        <v>148</v>
      </c>
      <c r="B81" s="276">
        <v>318</v>
      </c>
      <c r="C81" s="276"/>
      <c r="D81" s="233">
        <v>0</v>
      </c>
      <c r="E81" s="233"/>
      <c r="F81" s="233"/>
    </row>
    <row r="82" spans="1:7" ht="16.5">
      <c r="A82" s="275" t="s">
        <v>151</v>
      </c>
      <c r="B82" s="276">
        <v>319</v>
      </c>
      <c r="C82" s="232" t="s">
        <v>138</v>
      </c>
      <c r="D82" s="233">
        <v>7021580</v>
      </c>
      <c r="E82" s="233"/>
      <c r="F82" s="233">
        <v>3481000</v>
      </c>
    </row>
    <row r="83" spans="1:7" ht="16.5">
      <c r="A83" s="275" t="s">
        <v>141</v>
      </c>
      <c r="B83" s="276">
        <v>320</v>
      </c>
      <c r="C83" s="232" t="s">
        <v>136</v>
      </c>
      <c r="D83" s="233">
        <v>672789650</v>
      </c>
      <c r="E83" s="233">
        <v>669513455</v>
      </c>
      <c r="F83" s="233">
        <v>669513455</v>
      </c>
      <c r="G83" s="277" t="s">
        <v>505</v>
      </c>
    </row>
    <row r="84" spans="1:7" ht="15.75">
      <c r="A84" s="275" t="s">
        <v>152</v>
      </c>
      <c r="B84" s="276">
        <v>321</v>
      </c>
      <c r="C84" s="274"/>
      <c r="D84" s="233"/>
      <c r="E84" s="233"/>
      <c r="F84" s="233"/>
    </row>
    <row r="85" spans="1:7" ht="15.75">
      <c r="A85" s="275" t="s">
        <v>149</v>
      </c>
      <c r="B85" s="276">
        <v>322</v>
      </c>
      <c r="C85" s="274"/>
      <c r="D85" s="233">
        <v>116216244</v>
      </c>
      <c r="E85" s="233">
        <v>376419873</v>
      </c>
      <c r="F85" s="233">
        <v>376419873</v>
      </c>
    </row>
    <row r="86" spans="1:7" ht="15.75">
      <c r="A86" s="275" t="s">
        <v>150</v>
      </c>
      <c r="B86" s="276">
        <v>323</v>
      </c>
      <c r="C86" s="274"/>
      <c r="D86" s="233"/>
      <c r="E86" s="233"/>
      <c r="F86" s="233"/>
    </row>
    <row r="87" spans="1:7" ht="15" customHeight="1">
      <c r="A87" s="275" t="s">
        <v>56</v>
      </c>
      <c r="B87" s="276">
        <v>324</v>
      </c>
      <c r="C87" s="274"/>
      <c r="D87" s="233"/>
      <c r="E87" s="233"/>
      <c r="F87" s="233"/>
    </row>
    <row r="88" spans="1:7" ht="15.75">
      <c r="A88" s="273" t="s">
        <v>57</v>
      </c>
      <c r="B88" s="274">
        <v>330</v>
      </c>
      <c r="C88" s="274"/>
      <c r="D88" s="233"/>
      <c r="E88" s="233"/>
      <c r="F88" s="233"/>
    </row>
    <row r="89" spans="1:7" ht="15.75">
      <c r="A89" s="275" t="s">
        <v>58</v>
      </c>
      <c r="B89" s="276">
        <v>331</v>
      </c>
      <c r="C89" s="276"/>
      <c r="D89" s="233"/>
      <c r="E89" s="233"/>
      <c r="F89" s="233"/>
      <c r="G89" s="275"/>
    </row>
    <row r="90" spans="1:7" ht="15.75">
      <c r="A90" s="275" t="s">
        <v>491</v>
      </c>
      <c r="B90" s="276">
        <v>332</v>
      </c>
      <c r="C90" s="276"/>
      <c r="D90" s="233"/>
      <c r="E90" s="233"/>
      <c r="F90" s="233"/>
      <c r="G90" s="275"/>
    </row>
    <row r="91" spans="1:7" ht="15.75">
      <c r="A91" s="275" t="s">
        <v>492</v>
      </c>
      <c r="B91" s="276">
        <v>333</v>
      </c>
      <c r="C91" s="276"/>
      <c r="D91" s="233"/>
      <c r="E91" s="233"/>
      <c r="F91" s="233"/>
      <c r="G91" s="275"/>
    </row>
    <row r="92" spans="1:7" ht="15.75">
      <c r="A92" s="275" t="s">
        <v>493</v>
      </c>
      <c r="B92" s="276">
        <v>334</v>
      </c>
      <c r="C92" s="276"/>
      <c r="D92" s="233"/>
      <c r="E92" s="233"/>
      <c r="F92" s="233"/>
      <c r="G92" s="275"/>
    </row>
    <row r="93" spans="1:7" ht="15.75">
      <c r="A93" s="275" t="s">
        <v>494</v>
      </c>
      <c r="B93" s="276">
        <v>335</v>
      </c>
      <c r="C93" s="276"/>
      <c r="D93" s="233"/>
      <c r="E93" s="233"/>
      <c r="F93" s="233"/>
      <c r="G93" s="275"/>
    </row>
    <row r="94" spans="1:7" ht="15.75">
      <c r="A94" s="275" t="s">
        <v>495</v>
      </c>
      <c r="B94" s="276">
        <v>336</v>
      </c>
      <c r="C94" s="276"/>
      <c r="D94" s="233"/>
      <c r="E94" s="233"/>
      <c r="F94" s="233"/>
      <c r="G94" s="275"/>
    </row>
    <row r="95" spans="1:7" ht="15.75">
      <c r="A95" s="275" t="s">
        <v>496</v>
      </c>
      <c r="B95" s="276">
        <v>337</v>
      </c>
      <c r="C95" s="276"/>
      <c r="D95" s="233"/>
      <c r="E95" s="233"/>
      <c r="F95" s="233"/>
      <c r="G95" s="275"/>
    </row>
    <row r="96" spans="1:7" ht="15.75">
      <c r="A96" s="275" t="s">
        <v>497</v>
      </c>
      <c r="B96" s="276">
        <v>338</v>
      </c>
      <c r="C96" s="276"/>
      <c r="D96" s="233"/>
      <c r="E96" s="233"/>
      <c r="F96" s="233"/>
      <c r="G96" s="277" t="s">
        <v>504</v>
      </c>
    </row>
    <row r="97" spans="1:7" ht="15.75">
      <c r="A97" s="275" t="s">
        <v>498</v>
      </c>
      <c r="B97" s="276">
        <v>339</v>
      </c>
      <c r="C97" s="276"/>
      <c r="D97" s="233"/>
      <c r="E97" s="233"/>
      <c r="F97" s="233"/>
      <c r="G97" s="275"/>
    </row>
    <row r="98" spans="1:7" ht="15.75">
      <c r="A98" s="275" t="s">
        <v>499</v>
      </c>
      <c r="B98" s="276">
        <v>340</v>
      </c>
      <c r="C98" s="276"/>
      <c r="D98" s="233"/>
      <c r="E98" s="233"/>
      <c r="F98" s="233"/>
      <c r="G98" s="275"/>
    </row>
    <row r="99" spans="1:7" ht="15" customHeight="1">
      <c r="A99" s="275" t="s">
        <v>500</v>
      </c>
      <c r="B99" s="276">
        <v>341</v>
      </c>
      <c r="C99" s="276"/>
      <c r="D99" s="233"/>
      <c r="E99" s="233"/>
      <c r="F99" s="233"/>
      <c r="G99" s="275"/>
    </row>
    <row r="100" spans="1:7" ht="15" customHeight="1">
      <c r="A100" s="275" t="s">
        <v>501</v>
      </c>
      <c r="B100" s="276">
        <v>342</v>
      </c>
      <c r="C100" s="276"/>
      <c r="D100" s="233"/>
      <c r="E100" s="233"/>
      <c r="F100" s="233"/>
      <c r="G100" s="286"/>
    </row>
    <row r="101" spans="1:7" ht="15" customHeight="1">
      <c r="A101" s="275" t="s">
        <v>502</v>
      </c>
      <c r="B101" s="276">
        <v>343</v>
      </c>
      <c r="C101" s="276"/>
      <c r="D101" s="233"/>
      <c r="E101" s="233"/>
      <c r="F101" s="233"/>
      <c r="G101" s="286"/>
    </row>
    <row r="102" spans="1:7" ht="15" customHeight="1">
      <c r="A102" s="278" t="s">
        <v>59</v>
      </c>
      <c r="B102" s="274">
        <v>400</v>
      </c>
      <c r="C102" s="274"/>
      <c r="D102" s="231">
        <v>13610257089</v>
      </c>
      <c r="E102" s="231">
        <v>13726797456</v>
      </c>
      <c r="F102" s="231">
        <v>13731262161</v>
      </c>
    </row>
    <row r="103" spans="1:7" ht="16.5">
      <c r="A103" s="273" t="s">
        <v>60</v>
      </c>
      <c r="B103" s="274">
        <v>410</v>
      </c>
      <c r="C103" s="232" t="s">
        <v>139</v>
      </c>
      <c r="D103" s="231">
        <v>13610257089</v>
      </c>
      <c r="E103" s="231">
        <v>13726797456</v>
      </c>
      <c r="F103" s="231">
        <v>13731262161</v>
      </c>
    </row>
    <row r="104" spans="1:7" ht="15.75">
      <c r="A104" s="275" t="s">
        <v>61</v>
      </c>
      <c r="B104" s="276">
        <v>411</v>
      </c>
      <c r="C104" s="276"/>
      <c r="D104" s="233">
        <v>11000000000</v>
      </c>
      <c r="E104" s="233">
        <v>11000000000</v>
      </c>
      <c r="F104" s="233">
        <v>11000000000</v>
      </c>
    </row>
    <row r="105" spans="1:7" ht="15.75">
      <c r="A105" s="275" t="s">
        <v>62</v>
      </c>
      <c r="B105" s="276">
        <v>412</v>
      </c>
      <c r="C105" s="276"/>
      <c r="D105" s="233">
        <v>0</v>
      </c>
      <c r="E105" s="233">
        <v>0</v>
      </c>
      <c r="F105" s="233"/>
    </row>
    <row r="106" spans="1:7" ht="15.75">
      <c r="A106" s="279" t="s">
        <v>63</v>
      </c>
      <c r="B106" s="276">
        <v>413</v>
      </c>
      <c r="C106" s="276"/>
      <c r="D106" s="233"/>
      <c r="E106" s="233"/>
      <c r="F106" s="233"/>
    </row>
    <row r="107" spans="1:7" ht="15.75">
      <c r="A107" s="279" t="s">
        <v>64</v>
      </c>
      <c r="B107" s="276">
        <v>414</v>
      </c>
      <c r="C107" s="276"/>
      <c r="D107" s="233">
        <v>112410011</v>
      </c>
      <c r="E107" s="233">
        <v>112410011</v>
      </c>
      <c r="F107" s="233">
        <v>112410011</v>
      </c>
    </row>
    <row r="108" spans="1:7" ht="15.75">
      <c r="A108" s="275" t="s">
        <v>65</v>
      </c>
      <c r="B108" s="276">
        <v>415</v>
      </c>
      <c r="C108" s="276"/>
      <c r="D108" s="233">
        <v>0</v>
      </c>
      <c r="E108" s="233">
        <v>0</v>
      </c>
      <c r="F108" s="233"/>
    </row>
    <row r="109" spans="1:7" ht="15.75">
      <c r="A109" s="275" t="s">
        <v>66</v>
      </c>
      <c r="B109" s="276">
        <v>416</v>
      </c>
      <c r="C109" s="276"/>
      <c r="D109" s="233">
        <v>0</v>
      </c>
      <c r="E109" s="233">
        <v>0</v>
      </c>
      <c r="F109" s="233"/>
    </row>
    <row r="110" spans="1:7" ht="15.75">
      <c r="A110" s="275" t="s">
        <v>67</v>
      </c>
      <c r="B110" s="276">
        <v>417</v>
      </c>
      <c r="C110" s="276"/>
      <c r="D110" s="233">
        <v>0</v>
      </c>
      <c r="E110" s="233"/>
      <c r="F110" s="233"/>
    </row>
    <row r="111" spans="1:7" ht="15.75">
      <c r="A111" s="275" t="s">
        <v>68</v>
      </c>
      <c r="B111" s="276">
        <v>418</v>
      </c>
      <c r="C111" s="276"/>
      <c r="D111" s="233">
        <v>1536016760</v>
      </c>
      <c r="E111" s="233">
        <v>1536016760</v>
      </c>
      <c r="F111" s="233">
        <f>1196165669+339851091</f>
        <v>1536016760</v>
      </c>
      <c r="G111" s="277" t="s">
        <v>479</v>
      </c>
    </row>
    <row r="112" spans="1:7" ht="15.75">
      <c r="A112" s="275" t="s">
        <v>69</v>
      </c>
      <c r="B112" s="276">
        <v>419</v>
      </c>
      <c r="C112" s="276"/>
      <c r="D112" s="233"/>
      <c r="E112" s="233"/>
      <c r="F112" s="233"/>
    </row>
    <row r="113" spans="1:6" ht="15.75">
      <c r="A113" s="275" t="s">
        <v>70</v>
      </c>
      <c r="B113" s="276">
        <v>420</v>
      </c>
      <c r="C113" s="276"/>
      <c r="D113" s="233"/>
      <c r="E113" s="233"/>
      <c r="F113" s="233"/>
    </row>
    <row r="114" spans="1:6" ht="15.75">
      <c r="A114" s="275" t="s">
        <v>71</v>
      </c>
      <c r="B114" s="276">
        <v>421</v>
      </c>
      <c r="C114" s="276"/>
      <c r="D114" s="233">
        <v>961830318</v>
      </c>
      <c r="E114" s="233">
        <v>1078370685</v>
      </c>
      <c r="F114" s="233">
        <v>1082835390</v>
      </c>
    </row>
    <row r="115" spans="1:6" ht="15.75">
      <c r="A115" s="275" t="s">
        <v>72</v>
      </c>
      <c r="B115" s="276" t="s">
        <v>74</v>
      </c>
      <c r="C115" s="276"/>
      <c r="D115" s="233"/>
      <c r="E115" s="233"/>
      <c r="F115" s="233"/>
    </row>
    <row r="116" spans="1:6" ht="15.75">
      <c r="A116" s="275" t="s">
        <v>73</v>
      </c>
      <c r="B116" s="276" t="s">
        <v>75</v>
      </c>
      <c r="C116" s="276"/>
      <c r="D116" s="233"/>
      <c r="E116" s="233"/>
      <c r="F116" s="233"/>
    </row>
    <row r="117" spans="1:6" ht="15" customHeight="1">
      <c r="A117" s="275" t="s">
        <v>76</v>
      </c>
      <c r="B117" s="276">
        <v>422</v>
      </c>
      <c r="C117" s="276"/>
      <c r="D117" s="233"/>
      <c r="E117" s="233"/>
      <c r="F117" s="233"/>
    </row>
    <row r="118" spans="1:6" ht="15.75">
      <c r="A118" s="273" t="s">
        <v>77</v>
      </c>
      <c r="B118" s="274">
        <v>430</v>
      </c>
      <c r="C118" s="274"/>
      <c r="D118" s="233"/>
      <c r="E118" s="233"/>
      <c r="F118" s="233"/>
    </row>
    <row r="119" spans="1:6" ht="15.75">
      <c r="A119" s="275" t="s">
        <v>78</v>
      </c>
      <c r="B119" s="276">
        <v>431</v>
      </c>
      <c r="C119" s="276"/>
      <c r="D119" s="233"/>
      <c r="E119" s="233"/>
      <c r="F119" s="233"/>
    </row>
    <row r="120" spans="1:6" ht="16.5" thickBot="1">
      <c r="A120" s="287" t="s">
        <v>79</v>
      </c>
      <c r="B120" s="281">
        <v>432</v>
      </c>
      <c r="C120" s="281"/>
      <c r="D120" s="234"/>
      <c r="E120" s="234"/>
      <c r="F120" s="234"/>
    </row>
    <row r="121" spans="1:6" ht="16.5" customHeight="1" thickBot="1">
      <c r="A121" s="283" t="s">
        <v>80</v>
      </c>
      <c r="B121" s="283">
        <v>440</v>
      </c>
      <c r="C121" s="283"/>
      <c r="D121" s="229">
        <v>20423355154</v>
      </c>
      <c r="E121" s="229">
        <v>18805588193</v>
      </c>
      <c r="F121" s="229">
        <v>18832333019</v>
      </c>
    </row>
    <row r="122" spans="1:6">
      <c r="C122" s="321" t="s">
        <v>560</v>
      </c>
      <c r="D122" s="321"/>
      <c r="E122" s="321"/>
      <c r="F122" s="321"/>
    </row>
    <row r="123" spans="1:6" ht="15.75">
      <c r="A123" s="288" t="s">
        <v>81</v>
      </c>
      <c r="C123" s="320" t="s">
        <v>82</v>
      </c>
      <c r="D123" s="320"/>
      <c r="E123" s="320"/>
      <c r="F123" s="320"/>
    </row>
    <row r="124" spans="1:6" ht="15" customHeight="1">
      <c r="A124" s="289"/>
      <c r="C124" s="302"/>
    </row>
    <row r="125" spans="1:6" ht="15" customHeight="1">
      <c r="A125" s="289"/>
      <c r="C125" s="302"/>
    </row>
    <row r="126" spans="1:6" ht="15" customHeight="1">
      <c r="A126" s="289"/>
      <c r="C126" s="302"/>
    </row>
  </sheetData>
  <mergeCells count="8">
    <mergeCell ref="A1:B1"/>
    <mergeCell ref="C124:C126"/>
    <mergeCell ref="A3:E3"/>
    <mergeCell ref="C123:F123"/>
    <mergeCell ref="C122:F122"/>
    <mergeCell ref="A2:F2"/>
    <mergeCell ref="A4:F4"/>
    <mergeCell ref="C5:C6"/>
  </mergeCells>
  <pageMargins left="0.79" right="0.18" top="0.75" bottom="0.42"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F46"/>
  <sheetViews>
    <sheetView topLeftCell="A35" workbookViewId="0">
      <selection activeCell="A50" sqref="A50"/>
    </sheetView>
  </sheetViews>
  <sheetFormatPr defaultRowHeight="15"/>
  <cols>
    <col min="1" max="1" width="67.42578125" customWidth="1"/>
    <col min="2" max="2" width="9.140625" customWidth="1"/>
    <col min="3" max="3" width="13" customWidth="1"/>
    <col min="4" max="4" width="18.7109375" customWidth="1"/>
    <col min="5" max="5" width="21.7109375" customWidth="1"/>
  </cols>
  <sheetData>
    <row r="1" spans="1:5">
      <c r="A1" s="339" t="s">
        <v>568</v>
      </c>
      <c r="B1" s="339"/>
    </row>
    <row r="2" spans="1:5" ht="15.75" hidden="1">
      <c r="A2" s="1" t="s">
        <v>88</v>
      </c>
      <c r="B2" s="10"/>
      <c r="C2" s="308" t="s">
        <v>125</v>
      </c>
      <c r="D2" s="308"/>
      <c r="E2" s="308"/>
    </row>
    <row r="3" spans="1:5" ht="15.75" hidden="1">
      <c r="A3" s="309" t="s">
        <v>89</v>
      </c>
      <c r="B3" s="305"/>
      <c r="C3" s="307" t="s">
        <v>124</v>
      </c>
      <c r="D3" s="307"/>
      <c r="E3" s="307"/>
    </row>
    <row r="4" spans="1:5" ht="15.75" hidden="1">
      <c r="A4" s="309"/>
      <c r="B4" s="305"/>
      <c r="C4" s="2" t="s">
        <v>123</v>
      </c>
    </row>
    <row r="5" spans="1:5" ht="15.75">
      <c r="A5" s="6"/>
    </row>
    <row r="6" spans="1:5" ht="18.75">
      <c r="A6" s="345" t="s">
        <v>478</v>
      </c>
      <c r="B6" s="345"/>
      <c r="C6" s="345"/>
      <c r="D6" s="345"/>
      <c r="E6" s="345"/>
    </row>
    <row r="7" spans="1:5" ht="15.75">
      <c r="A7" s="336" t="s">
        <v>565</v>
      </c>
      <c r="B7" s="336"/>
      <c r="C7" s="336"/>
      <c r="D7" s="336"/>
      <c r="E7" s="336"/>
    </row>
    <row r="8" spans="1:5" ht="16.5" thickBot="1">
      <c r="A8" s="9"/>
      <c r="C8" s="335" t="s">
        <v>564</v>
      </c>
      <c r="D8" s="335"/>
      <c r="E8" s="335"/>
    </row>
    <row r="9" spans="1:5" ht="37.5" thickTop="1" thickBot="1">
      <c r="A9" s="7" t="s">
        <v>90</v>
      </c>
      <c r="B9" s="8" t="s">
        <v>91</v>
      </c>
      <c r="C9" s="11" t="s">
        <v>4</v>
      </c>
      <c r="D9" s="337" t="s">
        <v>566</v>
      </c>
      <c r="E9" s="337" t="s">
        <v>567</v>
      </c>
    </row>
    <row r="10" spans="1:5" ht="16.5" thickBot="1">
      <c r="A10" s="12">
        <v>1</v>
      </c>
      <c r="B10" s="5">
        <v>2</v>
      </c>
      <c r="C10" s="3">
        <v>3</v>
      </c>
      <c r="D10" s="5">
        <v>4</v>
      </c>
      <c r="E10" s="13">
        <v>5</v>
      </c>
    </row>
    <row r="11" spans="1:5" ht="15.75">
      <c r="A11" s="236" t="s">
        <v>92</v>
      </c>
      <c r="B11" s="244"/>
      <c r="C11" s="244"/>
      <c r="D11" s="237">
        <v>0</v>
      </c>
      <c r="E11" s="237">
        <v>0</v>
      </c>
    </row>
    <row r="12" spans="1:5" ht="15.75">
      <c r="A12" s="245" t="s">
        <v>93</v>
      </c>
      <c r="B12" s="241">
        <v>1</v>
      </c>
      <c r="C12" s="241"/>
      <c r="D12" s="240">
        <v>13298475790</v>
      </c>
      <c r="E12" s="240">
        <v>12212378354</v>
      </c>
    </row>
    <row r="13" spans="1:5" ht="15.75">
      <c r="A13" s="245" t="s">
        <v>94</v>
      </c>
      <c r="B13" s="241">
        <v>2</v>
      </c>
      <c r="C13" s="241"/>
      <c r="D13" s="240">
        <v>-14168312082</v>
      </c>
      <c r="E13" s="240">
        <v>-11001631457</v>
      </c>
    </row>
    <row r="14" spans="1:5" ht="15.75">
      <c r="A14" s="245" t="s">
        <v>95</v>
      </c>
      <c r="B14" s="241">
        <v>3</v>
      </c>
      <c r="C14" s="241"/>
      <c r="D14" s="240">
        <v>-559405797</v>
      </c>
      <c r="E14" s="240">
        <v>-549598000</v>
      </c>
    </row>
    <row r="15" spans="1:5" ht="15.75">
      <c r="A15" s="245" t="s">
        <v>96</v>
      </c>
      <c r="B15" s="241">
        <v>4</v>
      </c>
      <c r="C15" s="241"/>
      <c r="D15" s="240">
        <v>-56692589</v>
      </c>
      <c r="E15" s="240">
        <v>-20069000</v>
      </c>
    </row>
    <row r="16" spans="1:5" ht="15.75">
      <c r="A16" s="245" t="s">
        <v>97</v>
      </c>
      <c r="B16" s="241">
        <v>5</v>
      </c>
      <c r="C16" s="241"/>
      <c r="D16" s="240">
        <v>-45620433</v>
      </c>
      <c r="E16" s="240">
        <v>-73687063</v>
      </c>
    </row>
    <row r="17" spans="1:5" ht="15.75">
      <c r="A17" s="245" t="s">
        <v>98</v>
      </c>
      <c r="B17" s="241">
        <v>6</v>
      </c>
      <c r="C17" s="241"/>
      <c r="D17" s="240">
        <v>76145949</v>
      </c>
      <c r="E17" s="240">
        <v>67631658</v>
      </c>
    </row>
    <row r="18" spans="1:5" ht="15.75">
      <c r="A18" s="245" t="s">
        <v>99</v>
      </c>
      <c r="B18" s="241">
        <v>7</v>
      </c>
      <c r="C18" s="241" t="s">
        <v>153</v>
      </c>
      <c r="D18" s="240">
        <v>-4472198207</v>
      </c>
      <c r="E18" s="240">
        <v>-5869780246</v>
      </c>
    </row>
    <row r="19" spans="1:5" ht="15.75">
      <c r="A19" s="246" t="s">
        <v>100</v>
      </c>
      <c r="B19" s="247">
        <v>20</v>
      </c>
      <c r="C19" s="247"/>
      <c r="D19" s="240">
        <v>-5927607369</v>
      </c>
      <c r="E19" s="240">
        <v>-5234755754</v>
      </c>
    </row>
    <row r="20" spans="1:5" ht="15.75">
      <c r="A20" s="238" t="s">
        <v>101</v>
      </c>
      <c r="B20" s="241"/>
      <c r="C20" s="241"/>
      <c r="D20" s="240">
        <v>0</v>
      </c>
      <c r="E20" s="240">
        <v>0</v>
      </c>
    </row>
    <row r="21" spans="1:5" ht="15.75">
      <c r="A21" s="245" t="s">
        <v>102</v>
      </c>
      <c r="B21" s="241">
        <v>21</v>
      </c>
      <c r="C21" s="241"/>
      <c r="D21" s="240">
        <v>0</v>
      </c>
      <c r="E21" s="240">
        <v>0</v>
      </c>
    </row>
    <row r="22" spans="1:5" ht="15.75">
      <c r="A22" s="245" t="s">
        <v>103</v>
      </c>
      <c r="B22" s="241">
        <v>22</v>
      </c>
      <c r="C22" s="241"/>
      <c r="D22" s="240">
        <v>0</v>
      </c>
      <c r="E22" s="240">
        <v>0</v>
      </c>
    </row>
    <row r="23" spans="1:5" ht="15.75">
      <c r="A23" s="245" t="s">
        <v>104</v>
      </c>
      <c r="B23" s="241">
        <v>23</v>
      </c>
      <c r="C23" s="241"/>
      <c r="D23" s="240">
        <v>-45000000</v>
      </c>
      <c r="E23" s="240">
        <v>-20000000</v>
      </c>
    </row>
    <row r="24" spans="1:5" ht="15.75">
      <c r="A24" s="245" t="s">
        <v>105</v>
      </c>
      <c r="B24" s="241">
        <v>24</v>
      </c>
      <c r="C24" s="241"/>
      <c r="D24" s="240">
        <v>0</v>
      </c>
      <c r="E24" s="240">
        <v>0</v>
      </c>
    </row>
    <row r="25" spans="1:5" ht="15.75">
      <c r="A25" s="245" t="s">
        <v>106</v>
      </c>
      <c r="B25" s="241">
        <v>25</v>
      </c>
      <c r="C25" s="241"/>
      <c r="D25" s="240">
        <v>0</v>
      </c>
      <c r="E25" s="240">
        <v>0</v>
      </c>
    </row>
    <row r="26" spans="1:5" ht="15.75">
      <c r="A26" s="245" t="s">
        <v>107</v>
      </c>
      <c r="B26" s="241">
        <v>26</v>
      </c>
      <c r="C26" s="241"/>
      <c r="D26" s="240">
        <v>0</v>
      </c>
      <c r="E26" s="240">
        <v>0</v>
      </c>
    </row>
    <row r="27" spans="1:5" ht="15.75">
      <c r="A27" s="245" t="s">
        <v>108</v>
      </c>
      <c r="B27" s="241">
        <v>27</v>
      </c>
      <c r="C27" s="241"/>
      <c r="D27" s="240">
        <v>34181628</v>
      </c>
      <c r="E27" s="240">
        <v>25803876</v>
      </c>
    </row>
    <row r="28" spans="1:5" ht="15.75">
      <c r="A28" s="246" t="s">
        <v>109</v>
      </c>
      <c r="B28" s="247">
        <v>30</v>
      </c>
      <c r="C28" s="247"/>
      <c r="D28" s="248">
        <v>-10818372</v>
      </c>
      <c r="E28" s="248">
        <v>5803876</v>
      </c>
    </row>
    <row r="29" spans="1:5" ht="15.75">
      <c r="A29" s="238" t="s">
        <v>110</v>
      </c>
      <c r="B29" s="241"/>
      <c r="C29" s="241"/>
      <c r="D29" s="240">
        <v>0</v>
      </c>
      <c r="E29" s="240">
        <v>0</v>
      </c>
    </row>
    <row r="30" spans="1:5" ht="15.75">
      <c r="A30" s="245" t="s">
        <v>111</v>
      </c>
      <c r="B30" s="241">
        <v>31</v>
      </c>
      <c r="C30" s="241"/>
      <c r="D30" s="240">
        <v>0</v>
      </c>
      <c r="E30" s="240">
        <v>0</v>
      </c>
    </row>
    <row r="31" spans="1:5" ht="31.5">
      <c r="A31" s="245" t="s">
        <v>112</v>
      </c>
      <c r="B31" s="241">
        <v>32</v>
      </c>
      <c r="C31" s="241"/>
      <c r="D31" s="240">
        <v>0</v>
      </c>
      <c r="E31" s="240">
        <v>0</v>
      </c>
    </row>
    <row r="32" spans="1:5" ht="15.75">
      <c r="A32" s="245" t="s">
        <v>113</v>
      </c>
      <c r="B32" s="241">
        <v>33</v>
      </c>
      <c r="C32" s="241"/>
      <c r="D32" s="240">
        <v>4578276195</v>
      </c>
      <c r="E32" s="240">
        <v>23806580</v>
      </c>
    </row>
    <row r="33" spans="1:6" ht="15.75">
      <c r="A33" s="245" t="s">
        <v>114</v>
      </c>
      <c r="B33" s="241">
        <v>34</v>
      </c>
      <c r="C33" s="241"/>
      <c r="D33" s="240">
        <v>-4595000000</v>
      </c>
      <c r="E33" s="240">
        <v>0</v>
      </c>
    </row>
    <row r="34" spans="1:6" ht="15.75">
      <c r="A34" s="245" t="s">
        <v>115</v>
      </c>
      <c r="B34" s="241">
        <v>35</v>
      </c>
      <c r="C34" s="241"/>
      <c r="D34" s="240">
        <v>0</v>
      </c>
      <c r="E34" s="240">
        <v>0</v>
      </c>
    </row>
    <row r="35" spans="1:6" ht="15.75">
      <c r="A35" s="245" t="s">
        <v>116</v>
      </c>
      <c r="B35" s="241">
        <v>36</v>
      </c>
      <c r="C35" s="241"/>
      <c r="D35" s="240">
        <v>0</v>
      </c>
      <c r="E35" s="240">
        <v>0</v>
      </c>
    </row>
    <row r="36" spans="1:6" ht="15.75">
      <c r="A36" s="246" t="s">
        <v>117</v>
      </c>
      <c r="B36" s="247">
        <v>40</v>
      </c>
      <c r="C36" s="247"/>
      <c r="D36" s="240">
        <v>-16723805</v>
      </c>
      <c r="E36" s="240">
        <v>23806580</v>
      </c>
    </row>
    <row r="37" spans="1:6" ht="15" customHeight="1">
      <c r="A37" s="238" t="s">
        <v>118</v>
      </c>
      <c r="B37" s="239">
        <v>50</v>
      </c>
      <c r="C37" s="239"/>
      <c r="D37" s="248">
        <v>-5955149546</v>
      </c>
      <c r="E37" s="248">
        <v>-5205145298</v>
      </c>
    </row>
    <row r="38" spans="1:6" ht="15" customHeight="1">
      <c r="A38" s="238" t="s">
        <v>119</v>
      </c>
      <c r="B38" s="239">
        <v>60</v>
      </c>
      <c r="C38" s="239"/>
      <c r="D38" s="248">
        <v>11042888829</v>
      </c>
      <c r="E38" s="248">
        <v>6854646688</v>
      </c>
    </row>
    <row r="39" spans="1:6" ht="15.75">
      <c r="A39" s="245" t="s">
        <v>120</v>
      </c>
      <c r="B39" s="241">
        <v>61</v>
      </c>
      <c r="C39" s="241"/>
      <c r="D39" s="240">
        <v>0</v>
      </c>
      <c r="E39" s="240">
        <v>0</v>
      </c>
    </row>
    <row r="40" spans="1:6" ht="16.5" thickBot="1">
      <c r="A40" s="242" t="s">
        <v>121</v>
      </c>
      <c r="B40" s="243">
        <v>70</v>
      </c>
      <c r="C40" s="249"/>
      <c r="D40" s="250">
        <f>SUM(D37:D39)</f>
        <v>5087739283</v>
      </c>
      <c r="E40" s="250">
        <v>1649501390</v>
      </c>
    </row>
    <row r="41" spans="1:6" ht="15.75">
      <c r="A41" s="9" t="s">
        <v>122</v>
      </c>
    </row>
    <row r="42" spans="1:6" s="323" customFormat="1" ht="15.75">
      <c r="C42" s="324" t="s">
        <v>561</v>
      </c>
      <c r="D42" s="324"/>
      <c r="E42" s="324"/>
      <c r="F42" s="324"/>
    </row>
    <row r="43" spans="1:6" s="323" customFormat="1" ht="15.75">
      <c r="A43" s="288" t="s">
        <v>81</v>
      </c>
      <c r="C43" s="320" t="s">
        <v>562</v>
      </c>
      <c r="D43" s="320"/>
      <c r="E43" s="320"/>
      <c r="F43" s="320"/>
    </row>
    <row r="44" spans="1:6" ht="15.75">
      <c r="A44" s="2"/>
      <c r="B44" s="305"/>
      <c r="C44" s="306"/>
    </row>
    <row r="45" spans="1:6" ht="15.75">
      <c r="A45" s="4"/>
      <c r="B45" s="305"/>
      <c r="C45" s="306"/>
    </row>
    <row r="46" spans="1:6" ht="15.75">
      <c r="A46" s="2"/>
      <c r="B46" s="305"/>
      <c r="C46" s="306"/>
    </row>
  </sheetData>
  <mergeCells count="12">
    <mergeCell ref="A1:B1"/>
    <mergeCell ref="B44:B46"/>
    <mergeCell ref="C44:C46"/>
    <mergeCell ref="C3:E3"/>
    <mergeCell ref="C2:E2"/>
    <mergeCell ref="A3:A4"/>
    <mergeCell ref="B3:B4"/>
    <mergeCell ref="C42:F42"/>
    <mergeCell ref="C43:F43"/>
    <mergeCell ref="C8:E8"/>
    <mergeCell ref="A6:E6"/>
    <mergeCell ref="A7:E7"/>
  </mergeCells>
  <pageMargins left="0.8" right="0.38" top="0.9"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Q729"/>
  <sheetViews>
    <sheetView tabSelected="1" workbookViewId="0">
      <selection activeCell="A8" sqref="A8"/>
    </sheetView>
  </sheetViews>
  <sheetFormatPr defaultRowHeight="17.25"/>
  <cols>
    <col min="1" max="1" width="33.7109375" style="15" customWidth="1"/>
    <col min="2" max="2" width="13.85546875" style="15" customWidth="1"/>
    <col min="3" max="3" width="14.7109375" style="15" customWidth="1"/>
    <col min="4" max="4" width="16.7109375" style="15" customWidth="1"/>
    <col min="5" max="5" width="16.85546875" style="15" customWidth="1"/>
    <col min="6" max="6" width="18.85546875" style="14" bestFit="1" customWidth="1"/>
    <col min="7" max="7" width="17.42578125" style="14" bestFit="1" customWidth="1"/>
    <col min="8" max="8" width="18.7109375" style="15" bestFit="1" customWidth="1"/>
    <col min="9" max="9" width="17.42578125" style="15" bestFit="1" customWidth="1"/>
    <col min="10" max="10" width="18.7109375" style="14" bestFit="1" customWidth="1"/>
    <col min="11" max="16384" width="9.140625" style="15"/>
  </cols>
  <sheetData>
    <row r="1" spans="1:17" ht="26.25">
      <c r="A1" s="317" t="s">
        <v>154</v>
      </c>
      <c r="B1" s="317"/>
      <c r="C1" s="317"/>
      <c r="D1" s="317"/>
      <c r="E1" s="317"/>
    </row>
    <row r="2" spans="1:17" ht="27" thickBot="1">
      <c r="A2" s="318" t="s">
        <v>476</v>
      </c>
      <c r="B2" s="318"/>
      <c r="C2" s="318"/>
      <c r="D2" s="318"/>
      <c r="E2" s="318"/>
      <c r="H2" s="16"/>
    </row>
    <row r="3" spans="1:17">
      <c r="A3" s="17" t="s">
        <v>155</v>
      </c>
    </row>
    <row r="4" spans="1:17">
      <c r="A4" s="18" t="s">
        <v>156</v>
      </c>
    </row>
    <row r="5" spans="1:17">
      <c r="A5" s="19" t="s">
        <v>157</v>
      </c>
      <c r="B5" s="20"/>
      <c r="Q5" s="15" t="s">
        <v>158</v>
      </c>
    </row>
    <row r="6" spans="1:17">
      <c r="A6" s="18" t="s">
        <v>159</v>
      </c>
    </row>
    <row r="7" spans="1:17">
      <c r="A7" s="21" t="s">
        <v>160</v>
      </c>
      <c r="B7" s="20"/>
    </row>
    <row r="8" spans="1:17">
      <c r="A8" s="21" t="s">
        <v>161</v>
      </c>
      <c r="B8" s="20"/>
    </row>
    <row r="9" spans="1:17">
      <c r="A9" s="21" t="s">
        <v>162</v>
      </c>
      <c r="B9" s="20"/>
    </row>
    <row r="10" spans="1:17">
      <c r="A10" s="21" t="s">
        <v>163</v>
      </c>
      <c r="B10" s="20"/>
    </row>
    <row r="11" spans="1:17">
      <c r="A11" s="21" t="s">
        <v>164</v>
      </c>
      <c r="B11" s="20"/>
    </row>
    <row r="12" spans="1:17">
      <c r="A12" s="21" t="s">
        <v>165</v>
      </c>
      <c r="B12" s="20"/>
    </row>
    <row r="13" spans="1:17">
      <c r="A13" s="21" t="s">
        <v>166</v>
      </c>
      <c r="B13" s="20"/>
    </row>
    <row r="14" spans="1:17">
      <c r="A14" s="21" t="s">
        <v>167</v>
      </c>
      <c r="B14" s="20"/>
    </row>
    <row r="15" spans="1:17">
      <c r="A15" s="21" t="s">
        <v>168</v>
      </c>
      <c r="B15" s="20"/>
    </row>
    <row r="16" spans="1:17">
      <c r="A16" s="21" t="s">
        <v>169</v>
      </c>
      <c r="B16" s="20"/>
    </row>
    <row r="17" spans="1:2">
      <c r="A17" s="21" t="s">
        <v>170</v>
      </c>
      <c r="B17" s="20"/>
    </row>
    <row r="18" spans="1:2">
      <c r="A18" s="17" t="s">
        <v>171</v>
      </c>
      <c r="B18" s="20"/>
    </row>
    <row r="19" spans="1:2">
      <c r="A19" s="19" t="s">
        <v>172</v>
      </c>
      <c r="B19" s="20"/>
    </row>
    <row r="20" spans="1:2">
      <c r="A20" s="19" t="s">
        <v>173</v>
      </c>
      <c r="B20" s="20"/>
    </row>
    <row r="21" spans="1:2">
      <c r="A21" s="17" t="s">
        <v>174</v>
      </c>
      <c r="B21" s="20"/>
    </row>
    <row r="22" spans="1:2">
      <c r="A22" s="19" t="s">
        <v>175</v>
      </c>
      <c r="B22" s="20"/>
    </row>
    <row r="23" spans="1:2">
      <c r="A23" s="19" t="s">
        <v>176</v>
      </c>
      <c r="B23" s="20"/>
    </row>
    <row r="24" spans="1:2">
      <c r="A24" s="19" t="s">
        <v>177</v>
      </c>
      <c r="B24" s="20"/>
    </row>
    <row r="25" spans="1:2">
      <c r="A25" s="17" t="s">
        <v>178</v>
      </c>
      <c r="B25" s="20"/>
    </row>
    <row r="26" spans="1:2">
      <c r="A26" s="22" t="s">
        <v>179</v>
      </c>
      <c r="B26" s="20"/>
    </row>
    <row r="27" spans="1:2">
      <c r="A27" s="19" t="s">
        <v>180</v>
      </c>
      <c r="B27" s="20"/>
    </row>
    <row r="28" spans="1:2">
      <c r="A28" s="19" t="s">
        <v>181</v>
      </c>
      <c r="B28" s="20"/>
    </row>
    <row r="29" spans="1:2">
      <c r="A29" s="19" t="s">
        <v>182</v>
      </c>
      <c r="B29" s="20"/>
    </row>
    <row r="30" spans="1:2">
      <c r="A30" s="19" t="s">
        <v>183</v>
      </c>
      <c r="B30" s="20"/>
    </row>
    <row r="31" spans="1:2">
      <c r="A31" s="22" t="s">
        <v>184</v>
      </c>
      <c r="B31" s="20"/>
    </row>
    <row r="32" spans="1:2">
      <c r="A32" s="19" t="s">
        <v>185</v>
      </c>
      <c r="B32" s="20"/>
    </row>
    <row r="33" spans="1:2">
      <c r="A33" s="19" t="s">
        <v>186</v>
      </c>
      <c r="B33" s="20"/>
    </row>
    <row r="34" spans="1:2">
      <c r="A34" s="19" t="s">
        <v>187</v>
      </c>
      <c r="B34" s="20"/>
    </row>
    <row r="35" spans="1:2">
      <c r="A35" s="19" t="s">
        <v>188</v>
      </c>
      <c r="B35" s="20"/>
    </row>
    <row r="36" spans="1:2">
      <c r="A36" s="19" t="s">
        <v>189</v>
      </c>
      <c r="B36" s="20"/>
    </row>
    <row r="37" spans="1:2">
      <c r="A37" s="19" t="s">
        <v>190</v>
      </c>
      <c r="B37" s="20"/>
    </row>
    <row r="38" spans="1:2">
      <c r="A38" s="19" t="s">
        <v>191</v>
      </c>
      <c r="B38" s="20"/>
    </row>
    <row r="39" spans="1:2">
      <c r="A39" s="19" t="s">
        <v>192</v>
      </c>
      <c r="B39" s="20"/>
    </row>
    <row r="40" spans="1:2">
      <c r="A40" s="22" t="s">
        <v>193</v>
      </c>
      <c r="B40" s="20"/>
    </row>
    <row r="41" spans="1:2">
      <c r="A41" s="19" t="s">
        <v>194</v>
      </c>
      <c r="B41" s="20"/>
    </row>
    <row r="42" spans="1:2">
      <c r="A42" s="19" t="s">
        <v>195</v>
      </c>
      <c r="B42" s="20"/>
    </row>
    <row r="43" spans="1:2">
      <c r="A43" s="19" t="s">
        <v>196</v>
      </c>
      <c r="B43" s="20"/>
    </row>
    <row r="44" spans="1:2">
      <c r="A44" s="19" t="s">
        <v>197</v>
      </c>
      <c r="B44" s="20"/>
    </row>
    <row r="45" spans="1:2">
      <c r="A45" s="19" t="s">
        <v>198</v>
      </c>
      <c r="B45" s="20"/>
    </row>
    <row r="46" spans="1:2">
      <c r="A46" s="22" t="s">
        <v>199</v>
      </c>
      <c r="B46" s="20"/>
    </row>
    <row r="47" spans="1:2">
      <c r="A47" s="19" t="s">
        <v>200</v>
      </c>
      <c r="B47" s="20"/>
    </row>
    <row r="48" spans="1:2">
      <c r="A48" s="19" t="s">
        <v>201</v>
      </c>
      <c r="B48" s="20"/>
    </row>
    <row r="49" spans="1:2">
      <c r="A49" s="19" t="s">
        <v>202</v>
      </c>
      <c r="B49" s="20"/>
    </row>
    <row r="50" spans="1:2">
      <c r="A50" s="19" t="s">
        <v>203</v>
      </c>
      <c r="B50" s="20"/>
    </row>
    <row r="51" spans="1:2">
      <c r="A51" s="19" t="s">
        <v>204</v>
      </c>
      <c r="B51" s="20"/>
    </row>
    <row r="52" spans="1:2">
      <c r="A52" s="19" t="s">
        <v>205</v>
      </c>
      <c r="B52" s="20"/>
    </row>
    <row r="53" spans="1:2">
      <c r="A53" s="19" t="s">
        <v>206</v>
      </c>
      <c r="B53" s="20"/>
    </row>
    <row r="54" spans="1:2">
      <c r="A54" s="22" t="s">
        <v>207</v>
      </c>
      <c r="B54" s="20"/>
    </row>
    <row r="55" spans="1:2">
      <c r="A55" s="19" t="s">
        <v>208</v>
      </c>
      <c r="B55" s="20"/>
    </row>
    <row r="56" spans="1:2">
      <c r="A56" s="19" t="s">
        <v>209</v>
      </c>
      <c r="B56" s="20"/>
    </row>
    <row r="57" spans="1:2">
      <c r="A57" s="19" t="s">
        <v>210</v>
      </c>
      <c r="B57" s="20"/>
    </row>
    <row r="58" spans="1:2">
      <c r="A58" s="19" t="s">
        <v>211</v>
      </c>
      <c r="B58" s="20"/>
    </row>
    <row r="59" spans="1:2">
      <c r="A59" s="22" t="s">
        <v>212</v>
      </c>
      <c r="B59" s="20"/>
    </row>
    <row r="60" spans="1:2">
      <c r="A60" s="23" t="s">
        <v>213</v>
      </c>
      <c r="B60" s="20"/>
    </row>
    <row r="61" spans="1:2">
      <c r="A61" s="19" t="s">
        <v>214</v>
      </c>
      <c r="B61" s="20"/>
    </row>
    <row r="62" spans="1:2">
      <c r="A62" s="19" t="s">
        <v>215</v>
      </c>
      <c r="B62" s="20"/>
    </row>
    <row r="63" spans="1:2">
      <c r="A63" s="19" t="s">
        <v>216</v>
      </c>
      <c r="B63" s="20"/>
    </row>
    <row r="64" spans="1:2">
      <c r="A64" s="19" t="s">
        <v>217</v>
      </c>
      <c r="B64" s="20"/>
    </row>
    <row r="65" spans="1:10">
      <c r="A65" s="19" t="s">
        <v>218</v>
      </c>
      <c r="B65" s="20"/>
    </row>
    <row r="66" spans="1:10">
      <c r="A66" s="23" t="s">
        <v>219</v>
      </c>
      <c r="B66" s="20"/>
    </row>
    <row r="67" spans="1:10">
      <c r="A67" s="19" t="s">
        <v>220</v>
      </c>
      <c r="B67" s="20"/>
    </row>
    <row r="68" spans="1:10">
      <c r="A68" s="19" t="s">
        <v>221</v>
      </c>
      <c r="B68" s="20"/>
    </row>
    <row r="69" spans="1:10">
      <c r="A69" s="19" t="s">
        <v>222</v>
      </c>
      <c r="B69" s="20"/>
    </row>
    <row r="70" spans="1:10" s="26" customFormat="1">
      <c r="A70" s="24" t="s">
        <v>223</v>
      </c>
      <c r="B70" s="24"/>
      <c r="C70" s="319" t="s">
        <v>224</v>
      </c>
      <c r="D70" s="319"/>
      <c r="E70" s="319"/>
      <c r="F70" s="25"/>
      <c r="G70" s="25"/>
      <c r="J70" s="25"/>
    </row>
    <row r="71" spans="1:10">
      <c r="A71" s="313" t="s">
        <v>127</v>
      </c>
      <c r="B71" s="313"/>
      <c r="C71" s="314" t="s">
        <v>225</v>
      </c>
      <c r="D71" s="314"/>
      <c r="E71" s="314"/>
    </row>
    <row r="72" spans="1:10">
      <c r="A72" s="313" t="s">
        <v>226</v>
      </c>
      <c r="B72" s="313"/>
      <c r="C72" s="314" t="s">
        <v>227</v>
      </c>
      <c r="D72" s="314"/>
      <c r="E72" s="314"/>
    </row>
    <row r="73" spans="1:10">
      <c r="A73" s="313" t="s">
        <v>228</v>
      </c>
      <c r="B73" s="313"/>
      <c r="C73" s="314" t="s">
        <v>229</v>
      </c>
      <c r="D73" s="314"/>
      <c r="E73" s="314"/>
    </row>
    <row r="74" spans="1:10">
      <c r="A74" s="22" t="s">
        <v>230</v>
      </c>
      <c r="B74" s="20"/>
    </row>
    <row r="75" spans="1:10">
      <c r="A75" s="19" t="s">
        <v>231</v>
      </c>
      <c r="B75" s="20"/>
    </row>
    <row r="76" spans="1:10">
      <c r="A76" s="19" t="s">
        <v>232</v>
      </c>
      <c r="B76" s="20"/>
    </row>
    <row r="77" spans="1:10">
      <c r="A77" s="19" t="s">
        <v>233</v>
      </c>
      <c r="B77" s="20"/>
    </row>
    <row r="78" spans="1:10">
      <c r="A78" s="22" t="s">
        <v>234</v>
      </c>
      <c r="B78" s="20"/>
    </row>
    <row r="79" spans="1:10">
      <c r="A79" s="19" t="s">
        <v>235</v>
      </c>
      <c r="B79" s="20"/>
    </row>
    <row r="80" spans="1:10">
      <c r="A80" s="19" t="s">
        <v>236</v>
      </c>
      <c r="B80" s="20"/>
    </row>
    <row r="81" spans="1:2">
      <c r="A81" s="22" t="s">
        <v>237</v>
      </c>
      <c r="B81" s="20"/>
    </row>
    <row r="82" spans="1:2">
      <c r="A82" s="19" t="s">
        <v>238</v>
      </c>
      <c r="B82" s="20"/>
    </row>
    <row r="83" spans="1:2">
      <c r="A83" s="19" t="s">
        <v>239</v>
      </c>
      <c r="B83" s="20"/>
    </row>
    <row r="84" spans="1:2">
      <c r="A84" s="19"/>
      <c r="B84" s="20"/>
    </row>
    <row r="85" spans="1:2">
      <c r="A85" s="19"/>
      <c r="B85" s="20"/>
    </row>
    <row r="86" spans="1:2">
      <c r="A86" s="22" t="s">
        <v>240</v>
      </c>
      <c r="B86" s="20"/>
    </row>
    <row r="87" spans="1:2">
      <c r="A87" s="19" t="s">
        <v>241</v>
      </c>
      <c r="B87" s="20"/>
    </row>
    <row r="88" spans="1:2">
      <c r="A88" s="19" t="s">
        <v>242</v>
      </c>
      <c r="B88" s="20"/>
    </row>
    <row r="89" spans="1:2">
      <c r="A89" s="19" t="s">
        <v>243</v>
      </c>
      <c r="B89" s="20"/>
    </row>
    <row r="90" spans="1:2">
      <c r="A90" s="22" t="s">
        <v>244</v>
      </c>
      <c r="B90" s="20"/>
    </row>
    <row r="91" spans="1:2">
      <c r="A91" s="19" t="s">
        <v>245</v>
      </c>
      <c r="B91" s="20"/>
    </row>
    <row r="92" spans="1:2">
      <c r="A92" s="19"/>
      <c r="B92" s="20"/>
    </row>
    <row r="93" spans="1:2">
      <c r="A93" s="22" t="s">
        <v>246</v>
      </c>
      <c r="B93" s="20"/>
    </row>
    <row r="94" spans="1:2">
      <c r="A94" s="19" t="s">
        <v>247</v>
      </c>
      <c r="B94" s="20"/>
    </row>
    <row r="95" spans="1:2">
      <c r="A95" s="19" t="s">
        <v>248</v>
      </c>
      <c r="B95" s="20"/>
    </row>
    <row r="96" spans="1:2">
      <c r="A96" s="19" t="s">
        <v>249</v>
      </c>
      <c r="B96" s="20"/>
    </row>
    <row r="97" spans="1:2">
      <c r="A97" s="19" t="s">
        <v>250</v>
      </c>
      <c r="B97" s="20"/>
    </row>
    <row r="98" spans="1:2">
      <c r="A98" s="19" t="s">
        <v>251</v>
      </c>
      <c r="B98" s="20"/>
    </row>
    <row r="99" spans="1:2">
      <c r="A99" s="19" t="s">
        <v>252</v>
      </c>
      <c r="B99" s="20"/>
    </row>
    <row r="100" spans="1:2">
      <c r="A100" s="19" t="s">
        <v>253</v>
      </c>
      <c r="B100" s="20"/>
    </row>
    <row r="101" spans="1:2">
      <c r="A101" s="19" t="s">
        <v>254</v>
      </c>
      <c r="B101" s="20"/>
    </row>
    <row r="102" spans="1:2">
      <c r="A102" s="19" t="s">
        <v>255</v>
      </c>
      <c r="B102" s="20"/>
    </row>
    <row r="103" spans="1:2">
      <c r="A103" s="19" t="s">
        <v>256</v>
      </c>
      <c r="B103" s="20"/>
    </row>
    <row r="104" spans="1:2">
      <c r="A104" s="19" t="s">
        <v>257</v>
      </c>
      <c r="B104" s="20"/>
    </row>
    <row r="105" spans="1:2">
      <c r="A105" s="19" t="s">
        <v>258</v>
      </c>
      <c r="B105" s="20"/>
    </row>
    <row r="106" spans="1:2">
      <c r="A106" s="19" t="s">
        <v>259</v>
      </c>
      <c r="B106" s="20"/>
    </row>
    <row r="107" spans="1:2" ht="18.75" customHeight="1">
      <c r="A107" s="22" t="s">
        <v>260</v>
      </c>
      <c r="B107" s="20"/>
    </row>
    <row r="108" spans="1:2" ht="15.75" customHeight="1">
      <c r="A108" s="19" t="s">
        <v>261</v>
      </c>
      <c r="B108" s="20"/>
    </row>
    <row r="109" spans="1:2" ht="15.75" customHeight="1">
      <c r="A109" s="19" t="s">
        <v>262</v>
      </c>
      <c r="B109" s="20"/>
    </row>
    <row r="110" spans="1:2" ht="15.75" customHeight="1">
      <c r="A110" s="19" t="s">
        <v>263</v>
      </c>
      <c r="B110" s="20"/>
    </row>
    <row r="111" spans="1:2" ht="15.75" customHeight="1">
      <c r="A111" s="19" t="s">
        <v>264</v>
      </c>
      <c r="B111" s="20"/>
    </row>
    <row r="112" spans="1:2" ht="15.75" customHeight="1">
      <c r="A112" s="19" t="s">
        <v>265</v>
      </c>
      <c r="B112" s="20"/>
    </row>
    <row r="113" spans="1:2" ht="15.75" customHeight="1">
      <c r="A113" s="19" t="s">
        <v>266</v>
      </c>
      <c r="B113" s="20"/>
    </row>
    <row r="114" spans="1:2" ht="15.75" customHeight="1">
      <c r="A114" s="19" t="s">
        <v>267</v>
      </c>
      <c r="B114" s="20"/>
    </row>
    <row r="115" spans="1:2" ht="15.75" customHeight="1">
      <c r="A115" s="19" t="s">
        <v>268</v>
      </c>
      <c r="B115" s="20"/>
    </row>
    <row r="116" spans="1:2" ht="15.75" customHeight="1">
      <c r="A116" s="19" t="s">
        <v>269</v>
      </c>
      <c r="B116" s="20"/>
    </row>
    <row r="117" spans="1:2" ht="15.75" customHeight="1">
      <c r="A117" s="19" t="s">
        <v>270</v>
      </c>
      <c r="B117" s="20"/>
    </row>
    <row r="118" spans="1:2" ht="15.75" customHeight="1">
      <c r="A118" s="19" t="s">
        <v>271</v>
      </c>
      <c r="B118" s="20"/>
    </row>
    <row r="119" spans="1:2" ht="15.75" customHeight="1">
      <c r="A119" s="19" t="s">
        <v>272</v>
      </c>
      <c r="B119" s="20"/>
    </row>
    <row r="120" spans="1:2" ht="15.75" customHeight="1">
      <c r="A120" s="19" t="s">
        <v>273</v>
      </c>
      <c r="B120" s="20"/>
    </row>
    <row r="121" spans="1:2" ht="15.75" customHeight="1">
      <c r="A121" s="19" t="s">
        <v>274</v>
      </c>
      <c r="B121" s="20"/>
    </row>
    <row r="122" spans="1:2" ht="15.75" customHeight="1">
      <c r="A122" s="19" t="s">
        <v>275</v>
      </c>
      <c r="B122" s="20"/>
    </row>
    <row r="123" spans="1:2" ht="15.75" customHeight="1">
      <c r="A123" s="22" t="s">
        <v>276</v>
      </c>
      <c r="B123" s="20"/>
    </row>
    <row r="124" spans="1:2">
      <c r="A124" s="19" t="s">
        <v>277</v>
      </c>
      <c r="B124" s="20"/>
    </row>
    <row r="125" spans="1:2">
      <c r="A125" s="19" t="s">
        <v>278</v>
      </c>
      <c r="B125" s="20"/>
    </row>
    <row r="126" spans="1:2">
      <c r="A126" s="19" t="s">
        <v>279</v>
      </c>
      <c r="B126" s="20"/>
    </row>
    <row r="127" spans="1:2">
      <c r="A127" s="19" t="s">
        <v>280</v>
      </c>
      <c r="B127" s="20"/>
    </row>
    <row r="128" spans="1:2">
      <c r="A128" s="19" t="s">
        <v>281</v>
      </c>
      <c r="B128" s="20"/>
    </row>
    <row r="129" spans="1:17">
      <c r="A129" s="19"/>
      <c r="B129" s="20"/>
    </row>
    <row r="130" spans="1:17">
      <c r="A130" s="19"/>
      <c r="B130" s="20"/>
    </row>
    <row r="131" spans="1:17">
      <c r="A131" s="22" t="s">
        <v>282</v>
      </c>
      <c r="B131" s="20"/>
    </row>
    <row r="132" spans="1:17">
      <c r="A132" s="19" t="s">
        <v>283</v>
      </c>
      <c r="B132" s="20"/>
    </row>
    <row r="133" spans="1:17">
      <c r="A133" s="19" t="s">
        <v>284</v>
      </c>
      <c r="B133" s="20"/>
    </row>
    <row r="134" spans="1:17">
      <c r="A134" s="17" t="s">
        <v>285</v>
      </c>
      <c r="B134" s="20"/>
      <c r="Q134" s="15" t="s">
        <v>286</v>
      </c>
    </row>
    <row r="135" spans="1:17" s="32" customFormat="1">
      <c r="A135" s="27" t="s">
        <v>287</v>
      </c>
      <c r="B135" s="28"/>
      <c r="C135" s="28"/>
      <c r="D135" s="29">
        <v>42185</v>
      </c>
      <c r="E135" s="29">
        <v>42005</v>
      </c>
      <c r="F135" s="30"/>
      <c r="G135" s="30"/>
      <c r="H135" s="31"/>
      <c r="I135" s="31"/>
      <c r="J135" s="30"/>
      <c r="K135" s="31"/>
      <c r="L135" s="31"/>
      <c r="M135" s="31"/>
      <c r="N135" s="31"/>
      <c r="O135" s="31"/>
      <c r="P135" s="31"/>
    </row>
    <row r="136" spans="1:17" s="32" customFormat="1">
      <c r="A136" s="31" t="s">
        <v>288</v>
      </c>
      <c r="D136" s="33">
        <v>218737000</v>
      </c>
      <c r="E136" s="33">
        <v>5873000</v>
      </c>
      <c r="F136" s="30"/>
      <c r="G136" s="30"/>
      <c r="H136" s="31"/>
      <c r="I136" s="31"/>
      <c r="J136" s="30"/>
      <c r="K136" s="31"/>
      <c r="L136" s="31"/>
      <c r="M136" s="31"/>
      <c r="N136" s="31"/>
      <c r="O136" s="31"/>
      <c r="P136" s="31"/>
    </row>
    <row r="137" spans="1:17" s="32" customFormat="1">
      <c r="A137" s="31" t="s">
        <v>289</v>
      </c>
      <c r="D137" s="33">
        <v>1281450572</v>
      </c>
      <c r="E137" s="33">
        <v>2081866283</v>
      </c>
      <c r="F137" s="30"/>
      <c r="G137" s="30"/>
      <c r="H137" s="31"/>
      <c r="I137" s="31"/>
      <c r="J137" s="30"/>
      <c r="K137" s="31"/>
      <c r="L137" s="31"/>
      <c r="M137" s="31"/>
      <c r="N137" s="31"/>
      <c r="O137" s="31"/>
      <c r="P137" s="31"/>
    </row>
    <row r="138" spans="1:17" s="32" customFormat="1">
      <c r="A138" s="28" t="s">
        <v>290</v>
      </c>
      <c r="B138" s="28"/>
      <c r="C138" s="28"/>
      <c r="D138" s="34">
        <v>0</v>
      </c>
      <c r="E138" s="35">
        <v>0</v>
      </c>
      <c r="F138" s="30"/>
      <c r="G138" s="30"/>
      <c r="H138" s="31"/>
      <c r="I138" s="31"/>
      <c r="J138" s="30"/>
      <c r="K138" s="31"/>
      <c r="L138" s="31"/>
      <c r="M138" s="31"/>
      <c r="N138" s="31"/>
      <c r="O138" s="31"/>
      <c r="P138" s="31"/>
    </row>
    <row r="139" spans="1:17" s="43" customFormat="1" ht="27.75" customHeight="1">
      <c r="A139" s="36" t="s">
        <v>291</v>
      </c>
      <c r="B139" s="37"/>
      <c r="C139" s="38"/>
      <c r="D139" s="39">
        <f>SUM(D136:D138)</f>
        <v>1500187572</v>
      </c>
      <c r="E139" s="40">
        <f>SUM(E136:E138)</f>
        <v>2087739283</v>
      </c>
      <c r="F139" s="41"/>
      <c r="G139" s="41"/>
      <c r="H139" s="42"/>
      <c r="I139" s="42"/>
      <c r="J139" s="41"/>
      <c r="K139" s="42"/>
      <c r="L139" s="42"/>
      <c r="M139" s="42"/>
      <c r="N139" s="42"/>
      <c r="O139" s="42"/>
      <c r="P139" s="42"/>
    </row>
    <row r="140" spans="1:17" ht="31.5" customHeight="1">
      <c r="A140" s="316" t="s">
        <v>292</v>
      </c>
      <c r="B140" s="316"/>
      <c r="C140" s="29">
        <f>D135</f>
        <v>42185</v>
      </c>
      <c r="D140" s="44"/>
      <c r="E140" s="29">
        <f>E135</f>
        <v>42005</v>
      </c>
    </row>
    <row r="141" spans="1:17" s="32" customFormat="1">
      <c r="A141" s="31"/>
      <c r="B141" s="45" t="s">
        <v>293</v>
      </c>
      <c r="C141" s="45" t="s">
        <v>294</v>
      </c>
      <c r="D141" s="46" t="s">
        <v>293</v>
      </c>
      <c r="E141" s="47" t="s">
        <v>294</v>
      </c>
      <c r="F141" s="30"/>
      <c r="G141" s="30"/>
      <c r="H141" s="31"/>
      <c r="I141" s="31"/>
      <c r="J141" s="30"/>
      <c r="K141" s="31"/>
      <c r="L141" s="31"/>
      <c r="M141" s="31"/>
      <c r="N141" s="31"/>
      <c r="O141" s="31"/>
      <c r="P141" s="31"/>
    </row>
    <row r="142" spans="1:17" s="31" customFormat="1">
      <c r="A142" s="48" t="s">
        <v>295</v>
      </c>
      <c r="C142" s="30">
        <v>0</v>
      </c>
      <c r="D142" s="30">
        <v>0</v>
      </c>
      <c r="E142" s="49" t="s">
        <v>296</v>
      </c>
      <c r="F142" s="30"/>
      <c r="G142" s="30"/>
      <c r="J142" s="30"/>
    </row>
    <row r="143" spans="1:17" s="31" customFormat="1">
      <c r="A143" s="31" t="s">
        <v>297</v>
      </c>
      <c r="C143" s="30">
        <v>0</v>
      </c>
      <c r="D143" s="30">
        <v>0</v>
      </c>
      <c r="E143" s="30" t="s">
        <v>296</v>
      </c>
      <c r="F143" s="30"/>
      <c r="G143" s="30"/>
      <c r="J143" s="30"/>
    </row>
    <row r="144" spans="1:17" s="31" customFormat="1">
      <c r="A144" s="31" t="s">
        <v>298</v>
      </c>
      <c r="C144" s="50"/>
      <c r="D144" s="30">
        <v>911073890</v>
      </c>
      <c r="E144" s="30">
        <v>690029890</v>
      </c>
      <c r="F144" s="30"/>
      <c r="G144" s="30"/>
      <c r="J144" s="30"/>
    </row>
    <row r="145" spans="1:16" s="31" customFormat="1">
      <c r="A145" s="28" t="s">
        <v>299</v>
      </c>
      <c r="B145" s="28"/>
      <c r="C145" s="34">
        <v>0</v>
      </c>
      <c r="D145" s="34">
        <v>0</v>
      </c>
      <c r="E145" s="34" t="s">
        <v>296</v>
      </c>
      <c r="F145" s="30"/>
      <c r="G145" s="30"/>
      <c r="J145" s="30"/>
    </row>
    <row r="146" spans="1:16" s="32" customFormat="1" ht="17.25" hidden="1" customHeight="1">
      <c r="A146" s="31" t="s">
        <v>300</v>
      </c>
      <c r="D146" s="51"/>
      <c r="E146" s="49"/>
      <c r="F146" s="30"/>
      <c r="G146" s="30"/>
      <c r="H146" s="31"/>
      <c r="I146" s="31"/>
      <c r="J146" s="30"/>
      <c r="K146" s="31"/>
      <c r="L146" s="31"/>
      <c r="M146" s="31"/>
      <c r="N146" s="31"/>
      <c r="O146" s="31"/>
      <c r="P146" s="31"/>
    </row>
    <row r="147" spans="1:16" s="32" customFormat="1" ht="15.75" customHeight="1">
      <c r="A147" s="28" t="s">
        <v>301</v>
      </c>
      <c r="B147" s="28"/>
      <c r="C147" s="28"/>
      <c r="D147" s="34"/>
      <c r="E147" s="52"/>
      <c r="F147" s="30"/>
      <c r="G147" s="30"/>
      <c r="H147" s="31"/>
      <c r="I147" s="31"/>
      <c r="J147" s="30"/>
      <c r="K147" s="31"/>
      <c r="L147" s="31"/>
      <c r="M147" s="31"/>
      <c r="N147" s="31"/>
      <c r="O147" s="31"/>
      <c r="P147" s="31"/>
    </row>
    <row r="148" spans="1:16" s="32" customFormat="1">
      <c r="A148" s="31" t="s">
        <v>302</v>
      </c>
      <c r="D148" s="30"/>
      <c r="E148" s="30"/>
      <c r="F148" s="30"/>
      <c r="G148" s="30"/>
      <c r="H148" s="31"/>
      <c r="I148" s="31"/>
      <c r="J148" s="30"/>
      <c r="K148" s="31"/>
      <c r="L148" s="31"/>
      <c r="M148" s="31"/>
      <c r="N148" s="31"/>
      <c r="O148" s="31"/>
      <c r="P148" s="31"/>
    </row>
    <row r="149" spans="1:16" s="32" customFormat="1" ht="15.75" customHeight="1">
      <c r="A149" s="28" t="s">
        <v>303</v>
      </c>
      <c r="B149" s="28"/>
      <c r="C149" s="28"/>
      <c r="D149" s="34"/>
      <c r="E149" s="52"/>
      <c r="F149" s="30"/>
      <c r="G149" s="30"/>
      <c r="H149" s="31"/>
      <c r="I149" s="31"/>
      <c r="J149" s="30"/>
      <c r="K149" s="31"/>
      <c r="L149" s="31"/>
      <c r="M149" s="31"/>
      <c r="N149" s="31"/>
      <c r="O149" s="31"/>
      <c r="P149" s="31"/>
    </row>
    <row r="150" spans="1:16" s="32" customFormat="1" ht="18.75">
      <c r="A150" s="53" t="str">
        <f>A139</f>
        <v>Coäng</v>
      </c>
      <c r="B150" s="54"/>
      <c r="C150" s="55">
        <f>SUM(C142:C149)</f>
        <v>0</v>
      </c>
      <c r="D150" s="55">
        <f>SUM(D142:D149)</f>
        <v>911073890</v>
      </c>
      <c r="E150" s="55">
        <f>SUM(E142:E149)</f>
        <v>690029890</v>
      </c>
      <c r="F150" s="30"/>
      <c r="G150" s="30"/>
      <c r="H150" s="31"/>
      <c r="I150" s="31"/>
      <c r="J150" s="30"/>
      <c r="K150" s="31"/>
      <c r="L150" s="31"/>
      <c r="M150" s="31"/>
      <c r="N150" s="31"/>
      <c r="O150" s="31"/>
      <c r="P150" s="31"/>
    </row>
    <row r="151" spans="1:16" ht="15.75" customHeight="1">
      <c r="A151" s="312" t="s">
        <v>304</v>
      </c>
      <c r="B151" s="312"/>
      <c r="C151" s="56"/>
      <c r="D151" s="29">
        <f>D135</f>
        <v>42185</v>
      </c>
      <c r="E151" s="57">
        <f>E140</f>
        <v>42005</v>
      </c>
      <c r="G151" s="58"/>
    </row>
    <row r="152" spans="1:16" s="32" customFormat="1" ht="18.75">
      <c r="A152" s="31" t="s">
        <v>305</v>
      </c>
      <c r="D152" s="30"/>
      <c r="E152" s="30"/>
      <c r="F152" s="30"/>
      <c r="G152" s="58"/>
      <c r="H152" s="31"/>
      <c r="I152" s="31"/>
      <c r="J152" s="30"/>
      <c r="K152" s="31"/>
      <c r="L152" s="31"/>
      <c r="M152" s="31"/>
      <c r="N152" s="31"/>
      <c r="O152" s="31"/>
      <c r="P152" s="31"/>
    </row>
    <row r="153" spans="1:16" s="32" customFormat="1" ht="15.75" customHeight="1">
      <c r="A153" s="31" t="s">
        <v>306</v>
      </c>
      <c r="D153" s="30">
        <v>0</v>
      </c>
      <c r="E153" s="30">
        <v>0</v>
      </c>
      <c r="F153" s="30"/>
      <c r="G153" s="58"/>
      <c r="H153" s="31"/>
      <c r="I153" s="31"/>
      <c r="J153" s="30"/>
      <c r="K153" s="31"/>
      <c r="L153" s="31"/>
      <c r="M153" s="31"/>
      <c r="N153" s="31"/>
      <c r="O153" s="31"/>
      <c r="P153" s="31"/>
    </row>
    <row r="154" spans="1:16" s="32" customFormat="1" ht="15.75" customHeight="1">
      <c r="A154" s="31" t="s">
        <v>307</v>
      </c>
      <c r="D154" s="30"/>
      <c r="E154" s="30"/>
      <c r="F154" s="30"/>
      <c r="G154" s="58"/>
      <c r="H154" s="31"/>
      <c r="I154" s="31"/>
      <c r="J154" s="30"/>
      <c r="K154" s="31"/>
      <c r="L154" s="31"/>
      <c r="M154" s="31"/>
      <c r="N154" s="31"/>
      <c r="O154" s="31"/>
      <c r="P154" s="31"/>
    </row>
    <row r="155" spans="1:16" s="32" customFormat="1" ht="15.75" customHeight="1">
      <c r="A155" s="28" t="s">
        <v>308</v>
      </c>
      <c r="B155" s="28"/>
      <c r="C155" s="28"/>
      <c r="D155" s="59">
        <f>5463000+36347193</f>
        <v>41810193</v>
      </c>
      <c r="E155" s="59">
        <v>0</v>
      </c>
      <c r="F155" s="30"/>
      <c r="G155" s="58"/>
      <c r="H155" s="31"/>
      <c r="I155" s="31"/>
      <c r="J155" s="30"/>
      <c r="K155" s="31"/>
      <c r="L155" s="31"/>
      <c r="M155" s="31"/>
      <c r="N155" s="31"/>
      <c r="O155" s="31"/>
      <c r="P155" s="31"/>
    </row>
    <row r="156" spans="1:16" s="32" customFormat="1" ht="18.75" customHeight="1">
      <c r="A156" s="53" t="s">
        <v>309</v>
      </c>
      <c r="B156" s="54"/>
      <c r="C156" s="28"/>
      <c r="D156" s="60">
        <f>SUM(D152:D155)</f>
        <v>41810193</v>
      </c>
      <c r="E156" s="61">
        <f>SUM(E153:E155)</f>
        <v>0</v>
      </c>
      <c r="F156" s="30"/>
      <c r="G156" s="58"/>
      <c r="H156" s="31"/>
      <c r="I156" s="31"/>
      <c r="J156" s="30"/>
      <c r="K156" s="31"/>
      <c r="L156" s="31"/>
      <c r="M156" s="31"/>
      <c r="N156" s="31"/>
      <c r="O156" s="31"/>
      <c r="P156" s="31"/>
    </row>
    <row r="157" spans="1:16" ht="15.75" customHeight="1">
      <c r="A157" s="62" t="s">
        <v>310</v>
      </c>
      <c r="B157" s="56"/>
      <c r="C157" s="44"/>
      <c r="D157" s="63">
        <f>D151</f>
        <v>42185</v>
      </c>
      <c r="E157" s="63">
        <f>E151</f>
        <v>42005</v>
      </c>
      <c r="G157" s="58"/>
    </row>
    <row r="158" spans="1:16" s="32" customFormat="1" ht="15.75" customHeight="1">
      <c r="A158" s="31" t="s">
        <v>311</v>
      </c>
      <c r="D158" s="64">
        <v>7102835872</v>
      </c>
      <c r="E158" s="64">
        <v>3011438350</v>
      </c>
      <c r="F158" s="30"/>
      <c r="G158" s="51"/>
      <c r="H158" s="31"/>
      <c r="I158" s="31"/>
      <c r="J158" s="30"/>
      <c r="K158" s="31"/>
      <c r="L158" s="31"/>
      <c r="M158" s="31"/>
      <c r="N158" s="31"/>
      <c r="O158" s="31"/>
      <c r="P158" s="31"/>
    </row>
    <row r="159" spans="1:16" s="32" customFormat="1" ht="15.75" customHeight="1">
      <c r="A159" s="28" t="s">
        <v>312</v>
      </c>
      <c r="B159" s="28"/>
      <c r="C159" s="28"/>
      <c r="D159" s="65"/>
      <c r="E159" s="34"/>
      <c r="F159" s="30"/>
      <c r="G159" s="30"/>
      <c r="H159" s="31"/>
      <c r="I159" s="31"/>
      <c r="J159" s="30"/>
      <c r="K159" s="31"/>
      <c r="L159" s="31"/>
      <c r="M159" s="31"/>
      <c r="N159" s="31"/>
      <c r="O159" s="31"/>
      <c r="P159" s="31"/>
    </row>
    <row r="160" spans="1:16" s="43" customFormat="1" ht="15.75" customHeight="1">
      <c r="A160" s="53" t="s">
        <v>313</v>
      </c>
      <c r="B160" s="38"/>
      <c r="C160" s="38"/>
      <c r="D160" s="66">
        <f>D158</f>
        <v>7102835872</v>
      </c>
      <c r="E160" s="60">
        <f>E158</f>
        <v>3011438350</v>
      </c>
      <c r="F160" s="41"/>
      <c r="G160" s="30"/>
      <c r="H160" s="42"/>
      <c r="I160" s="42"/>
      <c r="J160" s="41"/>
      <c r="K160" s="42"/>
      <c r="L160" s="42"/>
      <c r="M160" s="42"/>
      <c r="N160" s="42"/>
      <c r="O160" s="42"/>
      <c r="P160" s="42"/>
    </row>
    <row r="161" spans="1:16" ht="15.75" customHeight="1">
      <c r="A161" s="67" t="s">
        <v>314</v>
      </c>
      <c r="B161" s="44"/>
      <c r="C161" s="44"/>
      <c r="D161" s="44"/>
      <c r="E161" s="44"/>
      <c r="G161" s="41"/>
    </row>
    <row r="162" spans="1:16" ht="15.75" customHeight="1">
      <c r="A162" s="68" t="s">
        <v>315</v>
      </c>
      <c r="D162" s="69">
        <v>77464722</v>
      </c>
      <c r="E162" s="69">
        <v>62291925</v>
      </c>
    </row>
    <row r="163" spans="1:16" ht="15.75" customHeight="1">
      <c r="A163" s="68" t="s">
        <v>316</v>
      </c>
      <c r="D163" s="69">
        <v>0</v>
      </c>
      <c r="E163" s="70"/>
    </row>
    <row r="164" spans="1:16" ht="15.75" customHeight="1">
      <c r="A164" s="68" t="s">
        <v>317</v>
      </c>
      <c r="D164" s="71">
        <v>0</v>
      </c>
      <c r="E164" s="70"/>
    </row>
    <row r="165" spans="1:16" s="43" customFormat="1" ht="15.75" customHeight="1">
      <c r="A165" s="53" t="s">
        <v>313</v>
      </c>
      <c r="B165" s="38"/>
      <c r="C165" s="38"/>
      <c r="D165" s="73">
        <f>SUM(D162:D164)</f>
        <v>77464722</v>
      </c>
      <c r="E165" s="55">
        <f>SUM(E162:E164)</f>
        <v>62291925</v>
      </c>
      <c r="F165" s="41"/>
      <c r="G165" s="41"/>
      <c r="H165" s="42"/>
      <c r="I165" s="42"/>
      <c r="J165" s="41"/>
      <c r="K165" s="42"/>
      <c r="L165" s="42"/>
      <c r="M165" s="42"/>
      <c r="N165" s="42"/>
      <c r="O165" s="42"/>
      <c r="P165" s="42"/>
    </row>
    <row r="166" spans="1:16" s="43" customFormat="1" ht="15" customHeight="1">
      <c r="A166" s="74"/>
      <c r="B166" s="42"/>
      <c r="C166" s="42"/>
      <c r="D166" s="75"/>
      <c r="E166" s="76"/>
      <c r="F166" s="41"/>
      <c r="G166" s="41"/>
      <c r="H166" s="42"/>
      <c r="I166" s="42"/>
      <c r="J166" s="41"/>
      <c r="K166" s="42"/>
      <c r="L166" s="42"/>
      <c r="M166" s="42"/>
      <c r="N166" s="42"/>
      <c r="O166" s="42"/>
      <c r="P166" s="42"/>
    </row>
    <row r="167" spans="1:16" s="43" customFormat="1" ht="15" customHeight="1">
      <c r="A167" s="74"/>
      <c r="B167" s="42"/>
      <c r="C167" s="42"/>
      <c r="D167" s="75"/>
      <c r="E167" s="76"/>
      <c r="F167" s="41"/>
      <c r="G167" s="41"/>
      <c r="H167" s="42"/>
      <c r="I167" s="42"/>
      <c r="J167" s="41"/>
      <c r="K167" s="42"/>
      <c r="L167" s="42"/>
      <c r="M167" s="42"/>
      <c r="N167" s="42"/>
      <c r="O167" s="42"/>
      <c r="P167" s="42"/>
    </row>
    <row r="168" spans="1:16" s="43" customFormat="1" ht="18.75" customHeight="1">
      <c r="A168" s="74"/>
      <c r="B168" s="42"/>
      <c r="C168" s="42"/>
      <c r="D168" s="75"/>
      <c r="E168" s="76"/>
      <c r="F168" s="41"/>
      <c r="G168" s="41"/>
      <c r="H168" s="42"/>
      <c r="I168" s="42"/>
      <c r="J168" s="41"/>
      <c r="K168" s="42"/>
      <c r="L168" s="42"/>
      <c r="M168" s="42"/>
      <c r="N168" s="42"/>
      <c r="O168" s="42"/>
      <c r="P168" s="42"/>
    </row>
    <row r="169" spans="1:16" s="43" customFormat="1" ht="18.75" customHeight="1">
      <c r="A169" s="74"/>
      <c r="B169" s="42"/>
      <c r="C169" s="42"/>
      <c r="D169" s="75"/>
      <c r="E169" s="76"/>
      <c r="F169" s="41"/>
      <c r="G169" s="41"/>
      <c r="H169" s="42"/>
      <c r="I169" s="42"/>
      <c r="J169" s="41"/>
      <c r="K169" s="42"/>
      <c r="L169" s="42"/>
      <c r="M169" s="42"/>
      <c r="N169" s="42"/>
      <c r="O169" s="42"/>
      <c r="P169" s="42"/>
    </row>
    <row r="170" spans="1:16" s="43" customFormat="1" ht="15.75" customHeight="1">
      <c r="A170" s="74"/>
      <c r="B170" s="42"/>
      <c r="C170" s="42"/>
      <c r="D170" s="75"/>
      <c r="E170" s="76"/>
      <c r="F170" s="41"/>
      <c r="G170" s="41"/>
      <c r="H170" s="42"/>
      <c r="I170" s="42"/>
      <c r="J170" s="41"/>
      <c r="K170" s="42"/>
      <c r="L170" s="42"/>
      <c r="M170" s="42"/>
      <c r="N170" s="42"/>
      <c r="O170" s="42"/>
      <c r="P170" s="42"/>
    </row>
    <row r="171" spans="1:16" s="43" customFormat="1" ht="15.75" customHeight="1">
      <c r="A171" s="74"/>
      <c r="B171" s="42"/>
      <c r="C171" s="42"/>
      <c r="D171" s="75"/>
      <c r="E171" s="76"/>
      <c r="F171" s="41"/>
      <c r="G171" s="41"/>
      <c r="H171" s="42"/>
      <c r="I171" s="42"/>
      <c r="J171" s="41"/>
      <c r="K171" s="42"/>
      <c r="L171" s="42"/>
      <c r="M171" s="42"/>
      <c r="N171" s="42"/>
      <c r="O171" s="42"/>
      <c r="P171" s="42"/>
    </row>
    <row r="172" spans="1:16" s="43" customFormat="1" ht="15.75" customHeight="1">
      <c r="A172" s="74"/>
      <c r="B172" s="42"/>
      <c r="C172" s="42"/>
      <c r="D172" s="75"/>
      <c r="E172" s="76"/>
      <c r="F172" s="41"/>
      <c r="G172" s="41"/>
      <c r="H172" s="42"/>
      <c r="I172" s="42"/>
      <c r="J172" s="41"/>
      <c r="K172" s="42"/>
      <c r="L172" s="42"/>
      <c r="M172" s="42"/>
      <c r="N172" s="42"/>
      <c r="O172" s="42"/>
      <c r="P172" s="42"/>
    </row>
    <row r="173" spans="1:16" s="43" customFormat="1" ht="31.5" customHeight="1">
      <c r="A173" s="74"/>
      <c r="B173" s="42"/>
      <c r="C173" s="42"/>
      <c r="D173" s="75"/>
      <c r="E173" s="76"/>
      <c r="F173" s="41"/>
      <c r="G173" s="41"/>
      <c r="H173" s="42"/>
      <c r="I173" s="42"/>
      <c r="J173" s="41"/>
      <c r="K173" s="42"/>
      <c r="L173" s="42"/>
      <c r="M173" s="42"/>
      <c r="N173" s="42"/>
      <c r="O173" s="42"/>
      <c r="P173" s="42"/>
    </row>
    <row r="174" spans="1:16" s="43" customFormat="1" ht="15.75" customHeight="1">
      <c r="A174" s="74"/>
      <c r="B174" s="42"/>
      <c r="C174" s="42"/>
      <c r="D174" s="75"/>
      <c r="E174" s="76"/>
      <c r="F174" s="41"/>
      <c r="G174" s="41"/>
      <c r="H174" s="42"/>
      <c r="I174" s="42"/>
      <c r="J174" s="41"/>
      <c r="K174" s="42"/>
      <c r="L174" s="42"/>
      <c r="M174" s="42"/>
      <c r="N174" s="42"/>
      <c r="O174" s="42"/>
      <c r="P174" s="42"/>
    </row>
    <row r="175" spans="1:16" ht="15.75" customHeight="1">
      <c r="A175" s="77" t="s">
        <v>318</v>
      </c>
      <c r="H175" s="16"/>
    </row>
    <row r="176" spans="1:16" s="86" customFormat="1" ht="15.75" customHeight="1">
      <c r="A176" s="78" t="s">
        <v>319</v>
      </c>
      <c r="B176" s="79" t="s">
        <v>320</v>
      </c>
      <c r="C176" s="80" t="s">
        <v>321</v>
      </c>
      <c r="D176" s="80" t="s">
        <v>322</v>
      </c>
      <c r="E176" s="80" t="s">
        <v>126</v>
      </c>
      <c r="F176" s="81"/>
      <c r="G176" s="82"/>
      <c r="H176" s="83"/>
      <c r="I176" s="84"/>
      <c r="J176" s="84"/>
      <c r="K176" s="85"/>
      <c r="L176" s="82"/>
    </row>
    <row r="177" spans="1:12" s="92" customFormat="1" ht="15.75" customHeight="1">
      <c r="A177" s="87" t="s">
        <v>323</v>
      </c>
      <c r="B177" s="88"/>
      <c r="C177" s="88"/>
      <c r="D177" s="88"/>
      <c r="E177" s="88"/>
      <c r="F177" s="89"/>
      <c r="G177" s="90"/>
      <c r="H177" s="91"/>
      <c r="I177" s="90"/>
      <c r="J177" s="90"/>
      <c r="K177" s="90"/>
      <c r="L177" s="90"/>
    </row>
    <row r="178" spans="1:12" s="92" customFormat="1" ht="15.75" customHeight="1">
      <c r="A178" s="93" t="s">
        <v>324</v>
      </c>
      <c r="B178" s="94">
        <f>2159880310+47742727-12300952</f>
        <v>2195322085</v>
      </c>
      <c r="C178" s="94">
        <f>995794469-245000000</f>
        <v>750794469</v>
      </c>
      <c r="D178" s="94">
        <f>553269959+53516182+10930000-284321141</f>
        <v>333395000</v>
      </c>
      <c r="E178" s="94">
        <f>SUM(B178:D178)</f>
        <v>3279511554</v>
      </c>
      <c r="F178" s="90"/>
      <c r="G178" s="90"/>
      <c r="H178" s="91"/>
      <c r="I178" s="90"/>
      <c r="J178" s="90"/>
      <c r="K178" s="90"/>
      <c r="L178" s="90"/>
    </row>
    <row r="179" spans="1:12" s="92" customFormat="1" ht="15.75" customHeight="1">
      <c r="A179" s="93" t="s">
        <v>325</v>
      </c>
      <c r="B179" s="94"/>
      <c r="C179" s="94">
        <v>625078182</v>
      </c>
      <c r="D179" s="94"/>
      <c r="E179" s="94">
        <f>B179+C179+D179</f>
        <v>625078182</v>
      </c>
      <c r="F179" s="90"/>
      <c r="G179" s="90"/>
      <c r="H179" s="91"/>
      <c r="I179" s="90"/>
      <c r="J179" s="90"/>
      <c r="K179" s="90"/>
      <c r="L179" s="90"/>
    </row>
    <row r="180" spans="1:12" s="99" customFormat="1" ht="15.75" customHeight="1">
      <c r="A180" s="95" t="s">
        <v>326</v>
      </c>
      <c r="B180" s="96"/>
      <c r="C180" s="94">
        <v>-293000000</v>
      </c>
      <c r="D180" s="96"/>
      <c r="E180" s="94">
        <f>B180+C180+D180</f>
        <v>-293000000</v>
      </c>
      <c r="F180" s="97"/>
      <c r="G180" s="97"/>
      <c r="H180" s="98"/>
      <c r="I180" s="97"/>
      <c r="J180" s="97"/>
      <c r="K180" s="97"/>
      <c r="L180" s="97"/>
    </row>
    <row r="181" spans="1:12" s="104" customFormat="1" ht="15.75" customHeight="1">
      <c r="A181" s="100" t="s">
        <v>327</v>
      </c>
      <c r="B181" s="101">
        <f>SUM(B178:B180)</f>
        <v>2195322085</v>
      </c>
      <c r="C181" s="101">
        <f>SUM(C178:C180)</f>
        <v>1082872651</v>
      </c>
      <c r="D181" s="101">
        <f>SUM(D178:D180)</f>
        <v>333395000</v>
      </c>
      <c r="E181" s="102">
        <f>SUM(E178:E180)</f>
        <v>3611589736</v>
      </c>
      <c r="F181" s="89"/>
      <c r="G181" s="89"/>
      <c r="H181" s="103"/>
      <c r="I181" s="89"/>
      <c r="J181" s="89"/>
      <c r="K181" s="89"/>
      <c r="L181" s="89"/>
    </row>
    <row r="182" spans="1:12" s="92" customFormat="1" ht="15.75" customHeight="1">
      <c r="A182" s="105" t="s">
        <v>328</v>
      </c>
      <c r="B182" s="94">
        <v>0</v>
      </c>
      <c r="C182" s="94"/>
      <c r="D182" s="94"/>
      <c r="E182" s="94"/>
      <c r="F182" s="89"/>
      <c r="G182" s="90"/>
      <c r="H182" s="91"/>
      <c r="I182" s="90"/>
      <c r="J182" s="90"/>
      <c r="K182" s="90"/>
      <c r="L182" s="90"/>
    </row>
    <row r="183" spans="1:12" s="92" customFormat="1" ht="15.75" customHeight="1">
      <c r="A183" s="93" t="str">
        <f>A178</f>
        <v xml:space="preserve"> Số dư đầu năm</v>
      </c>
      <c r="B183" s="94">
        <f>1378103250.07778+10865853-9635765+62734455-12095940+52422714+1</f>
        <v>1482394568.07778</v>
      </c>
      <c r="C183" s="94">
        <f>502822471.9+45779447+65313142-293000000-1</f>
        <v>320915059.89999998</v>
      </c>
      <c r="D183" s="94">
        <f>489792605.928571+15249979+6879994-183114264+4586685</f>
        <v>333394999.92857099</v>
      </c>
      <c r="E183" s="94">
        <f>SUM(B183:D183)</f>
        <v>2136704627.9063509</v>
      </c>
      <c r="F183" s="90"/>
      <c r="G183" s="90"/>
      <c r="H183" s="91"/>
      <c r="I183" s="90"/>
      <c r="J183" s="90"/>
      <c r="K183" s="90"/>
      <c r="L183" s="90"/>
    </row>
    <row r="184" spans="1:12" s="99" customFormat="1" ht="15.75" customHeight="1">
      <c r="A184" s="95" t="s">
        <v>329</v>
      </c>
      <c r="B184" s="98">
        <v>25513735.06666667</v>
      </c>
      <c r="C184" s="96">
        <v>61957110.824999996</v>
      </c>
      <c r="D184" s="97"/>
      <c r="E184" s="106">
        <f>SUM(B184:D184)</f>
        <v>87470845.891666666</v>
      </c>
      <c r="F184" s="97"/>
      <c r="G184" s="97"/>
      <c r="H184" s="98"/>
      <c r="I184" s="97"/>
      <c r="J184" s="97"/>
      <c r="K184" s="97"/>
      <c r="L184" s="90"/>
    </row>
    <row r="185" spans="1:12" s="99" customFormat="1" ht="14.25">
      <c r="A185" s="95" t="s">
        <v>330</v>
      </c>
      <c r="B185" s="96"/>
      <c r="C185" s="96"/>
      <c r="D185" s="96"/>
      <c r="E185" s="106">
        <f>SUM(B185:D185)</f>
        <v>0</v>
      </c>
      <c r="F185" s="97"/>
      <c r="G185" s="97"/>
      <c r="H185" s="98"/>
      <c r="I185" s="97"/>
      <c r="J185" s="97"/>
      <c r="K185" s="97"/>
      <c r="L185" s="97"/>
    </row>
    <row r="186" spans="1:12" s="99" customFormat="1" ht="14.25">
      <c r="A186" s="95" t="s">
        <v>331</v>
      </c>
      <c r="B186" s="97"/>
      <c r="C186" s="96"/>
      <c r="D186" s="97"/>
      <c r="E186" s="107">
        <f>SUM(B186:D186)</f>
        <v>0</v>
      </c>
      <c r="F186" s="97"/>
      <c r="G186" s="97"/>
      <c r="H186" s="98"/>
      <c r="I186" s="97"/>
      <c r="J186" s="97"/>
      <c r="K186" s="97"/>
      <c r="L186" s="97"/>
    </row>
    <row r="187" spans="1:12" s="104" customFormat="1" ht="15.75" customHeight="1">
      <c r="A187" s="100" t="str">
        <f>A181</f>
        <v xml:space="preserve"> Số dư cuối kỳ:</v>
      </c>
      <c r="B187" s="101">
        <f>SUM(B183:B186)</f>
        <v>1507908303.1444466</v>
      </c>
      <c r="C187" s="101">
        <f>SUM(C183:C186)</f>
        <v>382872170.72499996</v>
      </c>
      <c r="D187" s="101">
        <f>SUM(D183:D186)</f>
        <v>333394999.92857099</v>
      </c>
      <c r="E187" s="102">
        <f>SUM(E183:E186)</f>
        <v>2224175473.7980175</v>
      </c>
      <c r="F187" s="89"/>
      <c r="G187" s="89"/>
      <c r="H187" s="103"/>
      <c r="I187" s="89"/>
      <c r="J187" s="89"/>
      <c r="K187" s="89"/>
      <c r="L187" s="89"/>
    </row>
    <row r="188" spans="1:12" s="92" customFormat="1" ht="15.75" customHeight="1">
      <c r="A188" s="105" t="s">
        <v>332</v>
      </c>
      <c r="B188" s="94">
        <v>0</v>
      </c>
      <c r="C188" s="94"/>
      <c r="D188" s="94"/>
      <c r="E188" s="94"/>
      <c r="F188" s="89"/>
      <c r="G188" s="90"/>
      <c r="H188" s="91"/>
      <c r="I188" s="90"/>
      <c r="J188" s="90"/>
      <c r="K188" s="90"/>
      <c r="L188" s="90"/>
    </row>
    <row r="189" spans="1:12" s="92" customFormat="1" ht="15.75" customHeight="1">
      <c r="A189" s="93" t="s">
        <v>324</v>
      </c>
      <c r="B189" s="94">
        <v>959568990</v>
      </c>
      <c r="C189" s="94">
        <v>339530897</v>
      </c>
      <c r="D189" s="94">
        <v>73436539</v>
      </c>
      <c r="E189" s="94">
        <f>SUM(B189:D189)</f>
        <v>1372536426</v>
      </c>
      <c r="F189" s="90"/>
      <c r="G189" s="90"/>
      <c r="H189" s="91"/>
      <c r="I189" s="90"/>
      <c r="J189" s="90"/>
      <c r="K189" s="90"/>
      <c r="L189" s="90"/>
    </row>
    <row r="190" spans="1:12" s="104" customFormat="1" ht="15.75" customHeight="1">
      <c r="A190" s="108" t="s">
        <v>333</v>
      </c>
      <c r="B190" s="109">
        <f>B181-B187</f>
        <v>687413781.85555339</v>
      </c>
      <c r="C190" s="109">
        <f>C181-C187</f>
        <v>700000480.2750001</v>
      </c>
      <c r="D190" s="109">
        <f>D181-D187</f>
        <v>7.1429014205932617E-2</v>
      </c>
      <c r="E190" s="110">
        <f>E181-E187</f>
        <v>1387414262.2019825</v>
      </c>
      <c r="F190" s="89"/>
      <c r="G190" s="89"/>
      <c r="H190" s="103"/>
      <c r="I190" s="89"/>
      <c r="J190" s="89"/>
      <c r="K190" s="89"/>
      <c r="L190" s="89"/>
    </row>
    <row r="191" spans="1:12" s="92" customFormat="1" ht="15.75" customHeight="1">
      <c r="A191" s="111" t="s">
        <v>507</v>
      </c>
      <c r="B191" s="111"/>
      <c r="C191" s="111"/>
      <c r="D191" s="111"/>
      <c r="E191" s="112"/>
      <c r="F191" s="113"/>
      <c r="G191" s="113"/>
      <c r="H191" s="114"/>
      <c r="J191" s="113"/>
    </row>
    <row r="192" spans="1:12" ht="15.75" customHeight="1">
      <c r="A192" s="115" t="s">
        <v>334</v>
      </c>
      <c r="B192" s="56"/>
      <c r="C192" s="311" t="s">
        <v>335</v>
      </c>
      <c r="D192" s="311"/>
      <c r="E192" s="116" t="s">
        <v>291</v>
      </c>
      <c r="H192" s="16"/>
    </row>
    <row r="193" spans="1:16" s="31" customFormat="1" ht="15.75" customHeight="1">
      <c r="A193" s="42" t="s">
        <v>336</v>
      </c>
      <c r="B193" s="117"/>
      <c r="C193" s="117"/>
      <c r="F193" s="41"/>
      <c r="G193" s="30"/>
      <c r="H193" s="118"/>
      <c r="I193" s="30"/>
      <c r="J193" s="30"/>
      <c r="K193" s="30"/>
      <c r="L193" s="30"/>
    </row>
    <row r="194" spans="1:16" s="31" customFormat="1" ht="15.75" customHeight="1">
      <c r="A194" s="31" t="s">
        <v>337</v>
      </c>
      <c r="B194" s="117"/>
      <c r="C194" s="117"/>
      <c r="D194" s="117">
        <v>83000000</v>
      </c>
      <c r="E194" s="117">
        <f>D194</f>
        <v>83000000</v>
      </c>
      <c r="F194" s="30"/>
      <c r="G194" s="30"/>
      <c r="H194" s="118"/>
      <c r="I194" s="30"/>
      <c r="J194" s="30"/>
      <c r="K194" s="30"/>
      <c r="L194" s="30"/>
    </row>
    <row r="195" spans="1:16" s="31" customFormat="1" ht="15.75" customHeight="1">
      <c r="A195" s="31" t="s">
        <v>338</v>
      </c>
      <c r="B195" s="117"/>
      <c r="C195" s="117"/>
      <c r="D195" s="117"/>
      <c r="E195" s="117"/>
      <c r="F195" s="30"/>
      <c r="G195" s="30"/>
      <c r="H195" s="118"/>
      <c r="I195" s="30"/>
      <c r="J195" s="30"/>
      <c r="K195" s="30"/>
      <c r="L195" s="30"/>
    </row>
    <row r="196" spans="1:16" s="31" customFormat="1" ht="15.75" customHeight="1">
      <c r="A196" s="31" t="s">
        <v>339</v>
      </c>
      <c r="B196" s="117"/>
      <c r="C196" s="117"/>
      <c r="D196" s="117"/>
      <c r="E196" s="117">
        <f>B196+C196+D196</f>
        <v>0</v>
      </c>
      <c r="F196" s="30"/>
      <c r="G196" s="30"/>
      <c r="H196" s="118"/>
      <c r="I196" s="30"/>
      <c r="J196" s="30"/>
      <c r="K196" s="30"/>
      <c r="L196" s="30"/>
    </row>
    <row r="197" spans="1:16" s="42" customFormat="1" ht="15.75" customHeight="1">
      <c r="A197" s="38" t="s">
        <v>340</v>
      </c>
      <c r="B197" s="55"/>
      <c r="C197" s="55"/>
      <c r="D197" s="55">
        <f>SUM(D194:D196)</f>
        <v>83000000</v>
      </c>
      <c r="E197" s="55">
        <f>SUM(E194:E196)</f>
        <v>83000000</v>
      </c>
      <c r="F197" s="41"/>
      <c r="G197" s="41"/>
      <c r="H197" s="119"/>
      <c r="I197" s="41"/>
      <c r="J197" s="41"/>
      <c r="K197" s="41"/>
      <c r="L197" s="41"/>
    </row>
    <row r="198" spans="1:16" s="31" customFormat="1" ht="15.75" customHeight="1">
      <c r="A198" s="42" t="s">
        <v>341</v>
      </c>
      <c r="B198" s="117"/>
      <c r="C198" s="117"/>
      <c r="D198" s="117"/>
      <c r="E198" s="117"/>
      <c r="F198" s="41"/>
      <c r="G198" s="30"/>
      <c r="H198" s="118"/>
      <c r="I198" s="30"/>
      <c r="J198" s="30"/>
      <c r="K198" s="30"/>
      <c r="L198" s="30"/>
    </row>
    <row r="199" spans="1:16" s="31" customFormat="1" ht="15.75" customHeight="1">
      <c r="A199" s="31" t="str">
        <f>A194</f>
        <v xml:space="preserve"> Soá dö ñaàu naêm</v>
      </c>
      <c r="B199" s="117"/>
      <c r="C199" s="117"/>
      <c r="D199" s="117">
        <f>9357136.28571429+11857141+55952390</f>
        <v>77166667.285714298</v>
      </c>
      <c r="E199" s="117">
        <f>D199</f>
        <v>77166667.285714298</v>
      </c>
      <c r="F199" s="30"/>
      <c r="G199" s="30"/>
      <c r="H199" s="118"/>
      <c r="I199" s="30"/>
      <c r="J199" s="30"/>
      <c r="K199" s="30"/>
      <c r="L199" s="30"/>
    </row>
    <row r="200" spans="1:16" s="120" customFormat="1" ht="18.75" customHeight="1">
      <c r="A200" s="120" t="s">
        <v>342</v>
      </c>
      <c r="B200" s="121"/>
      <c r="C200" s="122"/>
      <c r="D200" s="122">
        <v>4999998</v>
      </c>
      <c r="E200" s="117">
        <f>D200</f>
        <v>4999998</v>
      </c>
      <c r="F200" s="123"/>
      <c r="G200" s="123"/>
      <c r="H200" s="124"/>
      <c r="I200" s="123"/>
      <c r="J200" s="123"/>
      <c r="K200" s="123"/>
      <c r="L200" s="30"/>
    </row>
    <row r="201" spans="1:16" s="42" customFormat="1" ht="15.75" customHeight="1">
      <c r="A201" s="38" t="str">
        <f>A197</f>
        <v xml:space="preserve"> Soá dö cuoái kyø:</v>
      </c>
      <c r="B201" s="55"/>
      <c r="C201" s="55"/>
      <c r="D201" s="55">
        <f>D199+D200</f>
        <v>82166665.285714298</v>
      </c>
      <c r="E201" s="55">
        <f>E199+E200</f>
        <v>82166665.285714298</v>
      </c>
      <c r="F201" s="41"/>
      <c r="G201" s="41"/>
      <c r="H201" s="119"/>
      <c r="I201" s="41"/>
      <c r="J201" s="41"/>
      <c r="K201" s="41"/>
      <c r="L201" s="41"/>
    </row>
    <row r="202" spans="1:16" s="31" customFormat="1" ht="15.75" customHeight="1">
      <c r="A202" s="42" t="s">
        <v>343</v>
      </c>
      <c r="B202" s="117"/>
      <c r="C202" s="117"/>
      <c r="D202" s="117"/>
      <c r="E202" s="117">
        <f>B202+C202+D202</f>
        <v>0</v>
      </c>
      <c r="F202" s="41"/>
      <c r="G202" s="30"/>
      <c r="H202" s="118"/>
      <c r="I202" s="30"/>
      <c r="J202" s="30"/>
      <c r="K202" s="30"/>
      <c r="L202" s="30"/>
    </row>
    <row r="203" spans="1:16" s="31" customFormat="1" ht="15.75" customHeight="1">
      <c r="A203" s="28" t="s">
        <v>344</v>
      </c>
      <c r="B203" s="125"/>
      <c r="C203" s="125"/>
      <c r="D203" s="125">
        <f>D197</f>
        <v>83000000</v>
      </c>
      <c r="E203" s="125">
        <f>D203</f>
        <v>83000000</v>
      </c>
      <c r="F203" s="30"/>
      <c r="G203" s="30"/>
      <c r="H203" s="118"/>
      <c r="I203" s="30"/>
      <c r="J203" s="30"/>
      <c r="K203" s="30"/>
      <c r="L203" s="30"/>
    </row>
    <row r="204" spans="1:16" s="42" customFormat="1" ht="15.75" customHeight="1">
      <c r="A204" s="37" t="s">
        <v>345</v>
      </c>
      <c r="B204" s="126"/>
      <c r="C204" s="126"/>
      <c r="D204" s="126">
        <f>D197-D201</f>
        <v>833334.71428570151</v>
      </c>
      <c r="E204" s="126">
        <f>E197-E201</f>
        <v>833334.71428570151</v>
      </c>
      <c r="F204" s="41"/>
      <c r="G204" s="41"/>
      <c r="H204" s="119"/>
      <c r="I204" s="41"/>
      <c r="J204" s="41"/>
      <c r="K204" s="41"/>
      <c r="L204" s="41"/>
    </row>
    <row r="205" spans="1:16" ht="15.75" customHeight="1">
      <c r="A205" s="127"/>
      <c r="B205" s="56"/>
      <c r="C205" s="56"/>
      <c r="D205" s="56"/>
      <c r="E205" s="128"/>
      <c r="H205" s="16"/>
    </row>
    <row r="206" spans="1:16" s="43" customFormat="1" ht="20.25">
      <c r="A206" s="129" t="s">
        <v>346</v>
      </c>
      <c r="B206" s="130"/>
      <c r="C206" s="131">
        <f>D151</f>
        <v>42185</v>
      </c>
      <c r="D206" s="310">
        <f>E157</f>
        <v>42005</v>
      </c>
      <c r="E206" s="310"/>
      <c r="F206" s="41"/>
      <c r="G206" s="41"/>
      <c r="H206" s="42"/>
      <c r="I206" s="42"/>
      <c r="J206" s="41"/>
      <c r="K206" s="42"/>
      <c r="L206" s="42"/>
      <c r="M206" s="42"/>
      <c r="N206" s="42"/>
      <c r="O206" s="42"/>
      <c r="P206" s="42"/>
    </row>
    <row r="207" spans="1:16" s="32" customFormat="1" ht="18.75" customHeight="1">
      <c r="A207" s="31"/>
      <c r="B207" s="132" t="s">
        <v>293</v>
      </c>
      <c r="C207" s="132" t="s">
        <v>294</v>
      </c>
      <c r="D207" s="133" t="s">
        <v>293</v>
      </c>
      <c r="E207" s="134" t="s">
        <v>294</v>
      </c>
      <c r="F207" s="30"/>
      <c r="G207" s="30"/>
      <c r="H207" s="31"/>
      <c r="I207" s="31"/>
      <c r="J207" s="30"/>
      <c r="K207" s="31"/>
      <c r="L207" s="31"/>
      <c r="M207" s="31"/>
      <c r="N207" s="31"/>
      <c r="O207" s="31"/>
      <c r="P207" s="31"/>
    </row>
    <row r="208" spans="1:16" s="43" customFormat="1" ht="37.5" hidden="1" customHeight="1">
      <c r="A208" s="135" t="s">
        <v>347</v>
      </c>
      <c r="B208" s="136" t="s">
        <v>296</v>
      </c>
      <c r="C208" s="136" t="s">
        <v>296</v>
      </c>
      <c r="D208" s="136" t="s">
        <v>296</v>
      </c>
      <c r="E208" s="136" t="s">
        <v>296</v>
      </c>
      <c r="F208" s="41"/>
      <c r="G208" s="41"/>
      <c r="H208" s="42"/>
      <c r="I208" s="42"/>
      <c r="J208" s="41"/>
      <c r="K208" s="42"/>
      <c r="L208" s="42"/>
      <c r="M208" s="42"/>
      <c r="N208" s="42"/>
      <c r="O208" s="42"/>
      <c r="P208" s="42"/>
    </row>
    <row r="209" spans="1:16" s="43" customFormat="1" ht="37.5" hidden="1" customHeight="1">
      <c r="A209" s="135" t="s">
        <v>348</v>
      </c>
      <c r="B209" s="135"/>
      <c r="C209" s="135"/>
      <c r="D209" s="135"/>
      <c r="E209" s="135"/>
      <c r="F209" s="41"/>
      <c r="G209" s="41"/>
      <c r="H209" s="42"/>
      <c r="I209" s="42"/>
      <c r="J209" s="41"/>
      <c r="K209" s="42"/>
      <c r="L209" s="42"/>
      <c r="M209" s="42"/>
      <c r="N209" s="42"/>
      <c r="O209" s="42"/>
      <c r="P209" s="42"/>
    </row>
    <row r="210" spans="1:16" s="43" customFormat="1" ht="18.75" hidden="1" customHeight="1">
      <c r="A210" s="135" t="s">
        <v>349</v>
      </c>
      <c r="B210" s="135"/>
      <c r="C210" s="135"/>
      <c r="D210" s="135"/>
      <c r="E210" s="135"/>
      <c r="F210" s="41"/>
      <c r="G210" s="41"/>
      <c r="H210" s="42"/>
      <c r="I210" s="42"/>
      <c r="J210" s="41"/>
      <c r="K210" s="42"/>
      <c r="L210" s="42"/>
      <c r="M210" s="42"/>
      <c r="N210" s="42"/>
      <c r="O210" s="42"/>
      <c r="P210" s="42"/>
    </row>
    <row r="211" spans="1:16" s="43" customFormat="1" ht="18.75" hidden="1" customHeight="1">
      <c r="A211" s="135" t="s">
        <v>350</v>
      </c>
      <c r="B211" s="135"/>
      <c r="C211" s="135"/>
      <c r="D211" s="135"/>
      <c r="E211" s="135"/>
      <c r="F211" s="41"/>
      <c r="G211" s="41"/>
      <c r="H211" s="42"/>
      <c r="I211" s="42"/>
      <c r="J211" s="41"/>
      <c r="K211" s="42"/>
      <c r="L211" s="42"/>
      <c r="M211" s="42"/>
      <c r="N211" s="42"/>
      <c r="O211" s="42"/>
      <c r="P211" s="42"/>
    </row>
    <row r="212" spans="1:16" s="43" customFormat="1" ht="18.75" hidden="1">
      <c r="A212" s="135" t="s">
        <v>303</v>
      </c>
      <c r="B212" s="135"/>
      <c r="C212" s="135"/>
      <c r="D212" s="135"/>
      <c r="E212" s="135"/>
      <c r="F212" s="41"/>
      <c r="G212" s="41"/>
      <c r="H212" s="42"/>
      <c r="I212" s="42"/>
      <c r="J212" s="41"/>
      <c r="K212" s="42"/>
      <c r="L212" s="42"/>
      <c r="M212" s="42"/>
      <c r="N212" s="42"/>
      <c r="O212" s="42"/>
      <c r="P212" s="42"/>
    </row>
    <row r="213" spans="1:16" s="43" customFormat="1" ht="56.25" hidden="1">
      <c r="A213" s="135" t="s">
        <v>351</v>
      </c>
      <c r="B213" s="136" t="s">
        <v>296</v>
      </c>
      <c r="C213" s="136" t="s">
        <v>296</v>
      </c>
      <c r="D213" s="136" t="s">
        <v>296</v>
      </c>
      <c r="E213" s="136" t="s">
        <v>296</v>
      </c>
      <c r="F213" s="41"/>
      <c r="G213" s="41"/>
      <c r="H213" s="42"/>
      <c r="I213" s="42"/>
      <c r="J213" s="41"/>
      <c r="K213" s="42"/>
      <c r="L213" s="42"/>
      <c r="M213" s="42"/>
      <c r="N213" s="42"/>
      <c r="O213" s="42"/>
      <c r="P213" s="42"/>
    </row>
    <row r="214" spans="1:16" s="43" customFormat="1" ht="37.5" hidden="1">
      <c r="A214" s="135" t="s">
        <v>348</v>
      </c>
      <c r="B214" s="135"/>
      <c r="C214" s="135"/>
      <c r="D214" s="135"/>
      <c r="E214" s="135"/>
      <c r="F214" s="41"/>
      <c r="G214" s="41"/>
      <c r="H214" s="42"/>
      <c r="I214" s="42"/>
      <c r="J214" s="41"/>
      <c r="K214" s="42"/>
      <c r="L214" s="42"/>
      <c r="M214" s="42"/>
      <c r="N214" s="42"/>
      <c r="O214" s="42"/>
      <c r="P214" s="42"/>
    </row>
    <row r="215" spans="1:16" s="43" customFormat="1" ht="37.5" hidden="1">
      <c r="A215" s="135" t="s">
        <v>352</v>
      </c>
      <c r="B215" s="135"/>
      <c r="C215" s="135"/>
      <c r="D215" s="135"/>
      <c r="E215" s="135"/>
      <c r="F215" s="41"/>
      <c r="G215" s="41"/>
      <c r="H215" s="42"/>
      <c r="I215" s="42"/>
      <c r="J215" s="41"/>
      <c r="K215" s="42"/>
      <c r="L215" s="42"/>
      <c r="M215" s="42"/>
      <c r="N215" s="42"/>
      <c r="O215" s="42"/>
      <c r="P215" s="42"/>
    </row>
    <row r="216" spans="1:16" s="43" customFormat="1" ht="18.75" hidden="1" customHeight="1">
      <c r="A216" s="135" t="s">
        <v>350</v>
      </c>
      <c r="B216" s="135"/>
      <c r="C216" s="135"/>
      <c r="D216" s="135"/>
      <c r="E216" s="135"/>
      <c r="F216" s="41"/>
      <c r="G216" s="41"/>
      <c r="H216" s="42"/>
      <c r="I216" s="42"/>
      <c r="J216" s="41"/>
      <c r="K216" s="42"/>
      <c r="L216" s="42"/>
      <c r="M216" s="42"/>
      <c r="N216" s="42"/>
      <c r="O216" s="42"/>
      <c r="P216" s="42"/>
    </row>
    <row r="217" spans="1:16" s="43" customFormat="1" ht="18.75" hidden="1">
      <c r="A217" s="135" t="s">
        <v>303</v>
      </c>
      <c r="B217" s="135"/>
      <c r="C217" s="135"/>
      <c r="D217" s="135"/>
      <c r="E217" s="135"/>
      <c r="F217" s="41"/>
      <c r="G217" s="41"/>
      <c r="H217" s="42"/>
      <c r="I217" s="42"/>
      <c r="J217" s="41"/>
      <c r="K217" s="42"/>
      <c r="L217" s="42"/>
      <c r="M217" s="42"/>
      <c r="N217" s="42"/>
      <c r="O217" s="42"/>
      <c r="P217" s="42"/>
    </row>
    <row r="218" spans="1:16" s="43" customFormat="1" ht="20.25">
      <c r="A218" s="137" t="s">
        <v>353</v>
      </c>
      <c r="B218" s="136"/>
      <c r="C218" s="138">
        <f>C219+C223</f>
        <v>300000000</v>
      </c>
      <c r="D218" s="138">
        <v>0</v>
      </c>
      <c r="E218" s="138">
        <f>E219+E223</f>
        <v>503849996</v>
      </c>
      <c r="F218" s="139"/>
      <c r="G218" s="41"/>
      <c r="H218" s="42"/>
      <c r="I218" s="42"/>
      <c r="J218" s="41"/>
      <c r="K218" s="42"/>
      <c r="L218" s="42"/>
      <c r="M218" s="42"/>
      <c r="N218" s="42"/>
      <c r="O218" s="42"/>
      <c r="P218" s="42"/>
    </row>
    <row r="219" spans="1:16" s="147" customFormat="1" ht="20.25">
      <c r="A219" s="140" t="s">
        <v>354</v>
      </c>
      <c r="B219" s="141" t="s">
        <v>296</v>
      </c>
      <c r="C219" s="142">
        <f>SUM(C220:C221)</f>
        <v>300000000</v>
      </c>
      <c r="D219" s="143">
        <f>D220</f>
        <v>30000</v>
      </c>
      <c r="E219" s="143">
        <f>SUM(E220:E222)</f>
        <v>300000000</v>
      </c>
      <c r="F219" s="144"/>
      <c r="G219" s="145"/>
      <c r="H219" s="144"/>
      <c r="I219" s="146"/>
      <c r="J219" s="144"/>
      <c r="K219" s="146"/>
      <c r="L219" s="146"/>
      <c r="M219" s="146"/>
      <c r="N219" s="146"/>
      <c r="O219" s="146"/>
      <c r="P219" s="146"/>
    </row>
    <row r="220" spans="1:16" s="148" customFormat="1" ht="18.75">
      <c r="A220" s="148" t="s">
        <v>355</v>
      </c>
      <c r="B220" s="149"/>
      <c r="C220" s="150">
        <v>300000000</v>
      </c>
      <c r="D220" s="151">
        <v>30000</v>
      </c>
      <c r="E220" s="139">
        <v>300000000</v>
      </c>
      <c r="F220" s="152"/>
      <c r="G220" s="41"/>
      <c r="H220" s="153"/>
      <c r="I220" s="123"/>
      <c r="J220" s="123"/>
      <c r="K220" s="123"/>
      <c r="L220" s="154"/>
      <c r="M220" s="154"/>
      <c r="N220" s="123"/>
    </row>
    <row r="221" spans="1:16" s="148" customFormat="1" hidden="1">
      <c r="A221" s="148" t="s">
        <v>356</v>
      </c>
      <c r="B221" s="149"/>
      <c r="C221" s="150">
        <v>0</v>
      </c>
      <c r="D221" s="151">
        <v>0</v>
      </c>
      <c r="E221" s="150">
        <v>0</v>
      </c>
      <c r="F221" s="152"/>
      <c r="G221" s="149"/>
      <c r="H221" s="120"/>
      <c r="I221" s="123"/>
      <c r="J221" s="123"/>
      <c r="K221" s="123"/>
      <c r="L221" s="154"/>
      <c r="M221" s="154"/>
      <c r="N221" s="123"/>
    </row>
    <row r="222" spans="1:16" s="43" customFormat="1" ht="18.75" hidden="1">
      <c r="A222" s="99" t="s">
        <v>357</v>
      </c>
      <c r="B222" s="136"/>
      <c r="C222" s="136" t="s">
        <v>296</v>
      </c>
      <c r="D222" s="151">
        <v>0</v>
      </c>
      <c r="E222" s="136" t="s">
        <v>296</v>
      </c>
      <c r="F222" s="41"/>
      <c r="G222" s="41"/>
      <c r="H222" s="42"/>
      <c r="I222" s="42"/>
      <c r="J222" s="41"/>
      <c r="K222" s="42"/>
      <c r="L222" s="42"/>
      <c r="M222" s="42"/>
      <c r="N222" s="42"/>
      <c r="O222" s="42"/>
      <c r="P222" s="42"/>
    </row>
    <row r="223" spans="1:16" s="43" customFormat="1" ht="18.75">
      <c r="A223" s="135" t="s">
        <v>358</v>
      </c>
      <c r="B223" s="136"/>
      <c r="C223" s="117"/>
      <c r="D223" s="155"/>
      <c r="E223" s="117">
        <v>203849996</v>
      </c>
      <c r="F223" s="41"/>
      <c r="G223" s="41"/>
      <c r="H223" s="42"/>
      <c r="I223" s="42"/>
      <c r="J223" s="41"/>
      <c r="K223" s="42"/>
      <c r="L223" s="42"/>
      <c r="M223" s="42"/>
      <c r="N223" s="42"/>
      <c r="O223" s="42"/>
      <c r="P223" s="42"/>
    </row>
    <row r="224" spans="1:16">
      <c r="A224" s="253" t="s">
        <v>503</v>
      </c>
      <c r="B224" s="56"/>
      <c r="C224" s="69">
        <v>64756167</v>
      </c>
      <c r="D224" s="72"/>
      <c r="E224" s="72">
        <v>50471822</v>
      </c>
    </row>
    <row r="225" spans="1:16" s="43" customFormat="1" ht="18.75">
      <c r="A225" s="36" t="s">
        <v>313</v>
      </c>
      <c r="B225" s="156">
        <f>D225</f>
        <v>30000</v>
      </c>
      <c r="C225" s="157">
        <f>SUM(C220:C223)</f>
        <v>300000000</v>
      </c>
      <c r="D225" s="158">
        <f>SUM(D220:D223)</f>
        <v>30000</v>
      </c>
      <c r="E225" s="158">
        <f>SUM(E220:E223)</f>
        <v>503849996</v>
      </c>
      <c r="F225" s="41"/>
      <c r="G225" s="41"/>
      <c r="H225" s="42"/>
      <c r="I225" s="42"/>
      <c r="J225" s="41"/>
      <c r="K225" s="42"/>
      <c r="L225" s="42"/>
      <c r="M225" s="42"/>
      <c r="N225" s="42"/>
      <c r="O225" s="42"/>
      <c r="P225" s="42"/>
    </row>
    <row r="226" spans="1:16">
      <c r="A226" s="159" t="s">
        <v>359</v>
      </c>
      <c r="B226" s="56"/>
      <c r="C226" s="56"/>
      <c r="D226" s="160">
        <f>C206</f>
        <v>42185</v>
      </c>
      <c r="E226" s="160">
        <f>E151</f>
        <v>42005</v>
      </c>
    </row>
    <row r="227" spans="1:16">
      <c r="A227" s="15" t="s">
        <v>360</v>
      </c>
      <c r="D227" s="71">
        <v>0</v>
      </c>
      <c r="E227" s="71"/>
    </row>
    <row r="228" spans="1:16">
      <c r="A228" s="56" t="s">
        <v>361</v>
      </c>
      <c r="B228" s="56"/>
      <c r="C228" s="56"/>
      <c r="D228" s="72">
        <v>0</v>
      </c>
      <c r="E228" s="72">
        <v>0</v>
      </c>
    </row>
    <row r="229" spans="1:16" ht="18.75">
      <c r="A229" s="36" t="s">
        <v>313</v>
      </c>
      <c r="B229" s="44"/>
      <c r="C229" s="44"/>
      <c r="D229" s="158">
        <f>SUM(D227:D228)</f>
        <v>0</v>
      </c>
      <c r="E229" s="158">
        <f>SUM(E227:E228)</f>
        <v>0</v>
      </c>
    </row>
    <row r="230" spans="1:16" ht="18.75">
      <c r="A230" s="254"/>
      <c r="B230" s="255"/>
      <c r="C230" s="255"/>
      <c r="D230" s="256"/>
      <c r="E230" s="256"/>
    </row>
    <row r="231" spans="1:16" s="182" customFormat="1" ht="18.75">
      <c r="A231" s="74"/>
      <c r="D231" s="76"/>
      <c r="E231" s="76"/>
      <c r="F231" s="181"/>
      <c r="G231" s="181"/>
      <c r="J231" s="181"/>
    </row>
    <row r="232" spans="1:16">
      <c r="A232" s="159" t="s">
        <v>362</v>
      </c>
      <c r="B232" s="56"/>
      <c r="C232" s="56"/>
      <c r="D232" s="160">
        <f>D226</f>
        <v>42185</v>
      </c>
      <c r="E232" s="160">
        <f>E226</f>
        <v>42005</v>
      </c>
    </row>
    <row r="233" spans="1:16">
      <c r="A233" s="15" t="s">
        <v>363</v>
      </c>
      <c r="D233" s="71">
        <v>0</v>
      </c>
      <c r="E233" s="71">
        <v>0</v>
      </c>
    </row>
    <row r="234" spans="1:16">
      <c r="A234" s="56" t="s">
        <v>364</v>
      </c>
      <c r="B234" s="56"/>
      <c r="C234" s="56"/>
      <c r="D234" s="72">
        <v>672789650</v>
      </c>
      <c r="E234" s="72">
        <v>669513455</v>
      </c>
    </row>
    <row r="235" spans="1:16" ht="18.75">
      <c r="A235" s="36" t="s">
        <v>313</v>
      </c>
      <c r="B235" s="44"/>
      <c r="C235" s="44"/>
      <c r="D235" s="158">
        <f>SUM(D233:D234)</f>
        <v>672789650</v>
      </c>
      <c r="E235" s="158">
        <f>SUM(E233:E234)</f>
        <v>669513455</v>
      </c>
    </row>
    <row r="236" spans="1:16" ht="18.75">
      <c r="A236" s="163" t="s">
        <v>365</v>
      </c>
      <c r="B236" s="164"/>
      <c r="C236" s="56"/>
      <c r="D236" s="57">
        <f>D232</f>
        <v>42185</v>
      </c>
      <c r="E236" s="57">
        <f>E232</f>
        <v>42005</v>
      </c>
      <c r="F236" s="134"/>
      <c r="G236" s="134"/>
    </row>
    <row r="237" spans="1:16">
      <c r="A237" s="31" t="s">
        <v>366</v>
      </c>
      <c r="B237" s="21"/>
      <c r="D237" s="30">
        <v>185728671</v>
      </c>
      <c r="E237" s="30">
        <v>88207833</v>
      </c>
      <c r="F237" s="30"/>
    </row>
    <row r="238" spans="1:16">
      <c r="A238" s="31" t="s">
        <v>367</v>
      </c>
      <c r="B238" s="21"/>
      <c r="D238" s="30">
        <v>59515477</v>
      </c>
      <c r="E238" s="30">
        <v>54436887</v>
      </c>
      <c r="F238" s="30"/>
    </row>
    <row r="239" spans="1:16">
      <c r="A239" s="28" t="s">
        <v>368</v>
      </c>
      <c r="B239" s="165"/>
      <c r="C239" s="56"/>
      <c r="D239" s="34">
        <v>11436610</v>
      </c>
      <c r="E239" s="34">
        <v>76143923</v>
      </c>
      <c r="F239" s="30"/>
    </row>
    <row r="240" spans="1:16" ht="18.75">
      <c r="A240" s="36" t="s">
        <v>313</v>
      </c>
      <c r="B240" s="166"/>
      <c r="C240" s="44"/>
      <c r="D240" s="167">
        <f>SUM(D237:D239)</f>
        <v>256680758</v>
      </c>
      <c r="E240" s="168">
        <f>SUM(E237:E239)</f>
        <v>218788643</v>
      </c>
      <c r="F240" s="41"/>
    </row>
    <row r="241" spans="1:10">
      <c r="A241" s="169" t="s">
        <v>369</v>
      </c>
      <c r="B241" s="44"/>
      <c r="C241" s="44"/>
      <c r="D241" s="63">
        <f>D236</f>
        <v>42185</v>
      </c>
      <c r="E241" s="63">
        <f>E236</f>
        <v>42005</v>
      </c>
    </row>
    <row r="242" spans="1:10">
      <c r="A242" s="32" t="s">
        <v>370</v>
      </c>
    </row>
    <row r="243" spans="1:10">
      <c r="A243" s="32" t="s">
        <v>371</v>
      </c>
      <c r="D243" s="14"/>
      <c r="E243" s="113"/>
    </row>
    <row r="244" spans="1:10">
      <c r="A244" s="32" t="s">
        <v>372</v>
      </c>
      <c r="D244" s="14"/>
      <c r="E244" s="113"/>
    </row>
    <row r="245" spans="1:10">
      <c r="A245" s="32" t="s">
        <v>373</v>
      </c>
      <c r="D245" s="14"/>
      <c r="E245" s="113"/>
    </row>
    <row r="246" spans="1:10">
      <c r="A246" s="32" t="s">
        <v>374</v>
      </c>
      <c r="D246" s="14">
        <v>0</v>
      </c>
      <c r="E246" s="14">
        <v>0</v>
      </c>
    </row>
    <row r="247" spans="1:10">
      <c r="A247" s="32" t="s">
        <v>375</v>
      </c>
      <c r="D247" s="14">
        <v>0</v>
      </c>
      <c r="E247" s="113"/>
    </row>
    <row r="248" spans="1:10">
      <c r="A248" s="28" t="s">
        <v>376</v>
      </c>
      <c r="B248" s="56"/>
      <c r="C248" s="56"/>
      <c r="D248" s="170">
        <v>7021580</v>
      </c>
      <c r="E248" s="35"/>
    </row>
    <row r="249" spans="1:10" ht="18.75">
      <c r="A249" s="36" t="s">
        <v>313</v>
      </c>
      <c r="B249" s="166"/>
      <c r="C249" s="44"/>
      <c r="D249" s="167">
        <f>SUM(D243:D248)</f>
        <v>7021580</v>
      </c>
      <c r="E249" s="168">
        <f>SUM(E243:E248)</f>
        <v>0</v>
      </c>
      <c r="F249" s="41"/>
    </row>
    <row r="250" spans="1:10" ht="18.75">
      <c r="A250" s="53"/>
      <c r="B250" s="165"/>
      <c r="C250" s="56"/>
      <c r="D250" s="171"/>
      <c r="E250" s="61"/>
      <c r="F250" s="41"/>
    </row>
    <row r="251" spans="1:10">
      <c r="A251" s="115" t="s">
        <v>377</v>
      </c>
      <c r="B251" s="56"/>
      <c r="C251" s="56"/>
      <c r="D251" s="172"/>
      <c r="E251" s="56"/>
    </row>
    <row r="252" spans="1:10">
      <c r="A252" s="21" t="s">
        <v>378</v>
      </c>
    </row>
    <row r="253" spans="1:10" s="176" customFormat="1" ht="56.25">
      <c r="A253" s="173" t="s">
        <v>379</v>
      </c>
      <c r="B253" s="174" t="s">
        <v>380</v>
      </c>
      <c r="C253" s="174" t="s">
        <v>381</v>
      </c>
      <c r="D253" s="174" t="s">
        <v>382</v>
      </c>
      <c r="E253" s="174" t="s">
        <v>383</v>
      </c>
      <c r="F253" s="175"/>
      <c r="G253" s="175"/>
      <c r="J253" s="175"/>
    </row>
    <row r="254" spans="1:10" s="179" customFormat="1" ht="18.75">
      <c r="A254" s="42" t="s">
        <v>384</v>
      </c>
      <c r="B254" s="177">
        <v>112410011</v>
      </c>
      <c r="C254" s="177">
        <v>1166165669</v>
      </c>
      <c r="D254" s="177">
        <v>309851091</v>
      </c>
      <c r="E254" s="177">
        <v>1075885094</v>
      </c>
      <c r="F254" s="178"/>
      <c r="G254" s="178"/>
      <c r="J254" s="178"/>
    </row>
    <row r="255" spans="1:10" s="182" customFormat="1">
      <c r="A255" s="31" t="s">
        <v>385</v>
      </c>
      <c r="B255" s="180"/>
      <c r="C255" s="180">
        <v>30000000</v>
      </c>
      <c r="D255" s="180">
        <v>30000000</v>
      </c>
      <c r="E255" s="180"/>
      <c r="F255" s="181"/>
      <c r="G255" s="181"/>
      <c r="J255" s="181"/>
    </row>
    <row r="256" spans="1:10" s="182" customFormat="1">
      <c r="A256" s="31" t="s">
        <v>386</v>
      </c>
      <c r="B256" s="180"/>
      <c r="C256" s="180"/>
      <c r="D256" s="180"/>
      <c r="E256" s="180">
        <v>-990000000</v>
      </c>
      <c r="F256" s="181"/>
      <c r="G256" s="181"/>
      <c r="J256" s="181"/>
    </row>
    <row r="257" spans="1:10" s="179" customFormat="1" ht="18.75">
      <c r="A257" s="42" t="s">
        <v>387</v>
      </c>
      <c r="B257" s="177">
        <f>SUM(B254:B256)</f>
        <v>112410011</v>
      </c>
      <c r="C257" s="177">
        <f>SUM(C254:C256)</f>
        <v>1196165669</v>
      </c>
      <c r="D257" s="177">
        <f>SUM(D254:D256)</f>
        <v>339851091</v>
      </c>
      <c r="E257" s="177">
        <f>SUM(E254:E256)</f>
        <v>85885094</v>
      </c>
      <c r="F257" s="178"/>
      <c r="G257" s="178"/>
      <c r="J257" s="178"/>
    </row>
    <row r="258" spans="1:10" s="179" customFormat="1" ht="18.75">
      <c r="A258" s="42"/>
      <c r="B258" s="177"/>
      <c r="C258" s="177"/>
      <c r="D258" s="177"/>
      <c r="E258" s="177"/>
      <c r="F258" s="178"/>
      <c r="G258" s="178"/>
      <c r="J258" s="178"/>
    </row>
    <row r="259" spans="1:10" s="179" customFormat="1" ht="18.75">
      <c r="A259" s="42" t="s">
        <v>388</v>
      </c>
      <c r="B259" s="177">
        <f>B257</f>
        <v>112410011</v>
      </c>
      <c r="C259" s="177">
        <f>C257</f>
        <v>1196165669</v>
      </c>
      <c r="D259" s="177">
        <f>D257</f>
        <v>339851091</v>
      </c>
      <c r="E259" s="177">
        <v>1082835390</v>
      </c>
      <c r="F259" s="178"/>
      <c r="G259" s="178"/>
      <c r="J259" s="178"/>
    </row>
    <row r="260" spans="1:10" s="182" customFormat="1">
      <c r="A260" s="31" t="s">
        <v>385</v>
      </c>
      <c r="B260" s="180"/>
      <c r="C260" s="180"/>
      <c r="D260" s="180"/>
      <c r="E260" s="180">
        <f>868994928-92835390</f>
        <v>776159538</v>
      </c>
      <c r="F260" s="181"/>
      <c r="G260" s="181"/>
      <c r="J260" s="181"/>
    </row>
    <row r="261" spans="1:10" s="182" customFormat="1">
      <c r="A261" s="31" t="s">
        <v>386</v>
      </c>
      <c r="B261" s="180"/>
      <c r="C261" s="180"/>
      <c r="D261" s="180"/>
      <c r="E261" s="180">
        <v>-990000000</v>
      </c>
      <c r="F261" s="181"/>
      <c r="G261" s="181"/>
      <c r="J261" s="181"/>
    </row>
    <row r="262" spans="1:10" s="179" customFormat="1" ht="18.75">
      <c r="A262" s="38" t="s">
        <v>508</v>
      </c>
      <c r="B262" s="183">
        <f>SUM(B259:B261)</f>
        <v>112410011</v>
      </c>
      <c r="C262" s="183">
        <f>SUM(C259:C261)</f>
        <v>1196165669</v>
      </c>
      <c r="D262" s="183">
        <f>SUM(D259:D261)</f>
        <v>339851091</v>
      </c>
      <c r="E262" s="184">
        <f>SUM(E259:E261)</f>
        <v>868994928</v>
      </c>
      <c r="F262" s="178"/>
      <c r="G262" s="178"/>
      <c r="J262" s="178"/>
    </row>
    <row r="263" spans="1:10" s="182" customFormat="1">
      <c r="A263" s="31"/>
      <c r="C263" s="181"/>
      <c r="D263" s="181"/>
      <c r="F263" s="181"/>
      <c r="G263" s="181"/>
      <c r="J263" s="181"/>
    </row>
    <row r="264" spans="1:10" s="182" customFormat="1">
      <c r="A264" s="31"/>
      <c r="C264" s="181"/>
      <c r="D264" s="181"/>
      <c r="F264" s="181"/>
      <c r="G264" s="181"/>
      <c r="J264" s="181"/>
    </row>
    <row r="265" spans="1:10">
      <c r="A265" s="159" t="s">
        <v>389</v>
      </c>
      <c r="B265" s="56"/>
      <c r="C265" s="56"/>
      <c r="D265" s="160">
        <f>D241</f>
        <v>42185</v>
      </c>
      <c r="E265" s="160">
        <f>E241</f>
        <v>42005</v>
      </c>
    </row>
    <row r="266" spans="1:10" s="182" customFormat="1">
      <c r="A266" s="31" t="s">
        <v>390</v>
      </c>
      <c r="B266" s="181"/>
      <c r="D266" s="180">
        <v>4400000000</v>
      </c>
      <c r="E266" s="185">
        <v>4400000000</v>
      </c>
      <c r="F266" s="181"/>
      <c r="G266" s="181"/>
      <c r="J266" s="181"/>
    </row>
    <row r="267" spans="1:10" s="182" customFormat="1">
      <c r="A267" s="28" t="s">
        <v>391</v>
      </c>
      <c r="B267" s="170"/>
      <c r="C267" s="56"/>
      <c r="D267" s="186">
        <v>6600000000</v>
      </c>
      <c r="E267" s="187">
        <v>6600000000</v>
      </c>
      <c r="F267" s="181"/>
      <c r="G267" s="181"/>
      <c r="J267" s="181"/>
    </row>
    <row r="268" spans="1:10" ht="18.75">
      <c r="A268" s="53" t="s">
        <v>313</v>
      </c>
      <c r="B268" s="165"/>
      <c r="C268" s="56"/>
      <c r="D268" s="188">
        <f>SUM(D266:D267)</f>
        <v>11000000000</v>
      </c>
      <c r="E268" s="189">
        <f>SUM(E266:E267)</f>
        <v>11000000000</v>
      </c>
      <c r="F268" s="41"/>
    </row>
    <row r="269" spans="1:10" ht="18.75">
      <c r="A269" s="74"/>
      <c r="B269" s="257"/>
      <c r="C269" s="182"/>
      <c r="D269" s="258"/>
      <c r="E269" s="259"/>
      <c r="F269" s="41"/>
    </row>
    <row r="270" spans="1:10" s="182" customFormat="1" ht="18.75">
      <c r="A270" s="74"/>
      <c r="B270" s="257"/>
      <c r="D270" s="258"/>
      <c r="E270" s="259"/>
      <c r="F270" s="41"/>
      <c r="G270" s="181"/>
      <c r="J270" s="181"/>
    </row>
    <row r="271" spans="1:10" ht="18.75">
      <c r="A271" s="53"/>
      <c r="B271" s="165"/>
      <c r="C271" s="56"/>
      <c r="D271" s="188"/>
      <c r="E271" s="189"/>
      <c r="F271" s="41"/>
    </row>
    <row r="272" spans="1:10">
      <c r="A272" s="129" t="s">
        <v>392</v>
      </c>
      <c r="B272" s="44"/>
      <c r="C272" s="44"/>
      <c r="D272" s="161">
        <f>D265</f>
        <v>42185</v>
      </c>
      <c r="E272" s="161">
        <f>E241</f>
        <v>42005</v>
      </c>
    </row>
    <row r="273" spans="1:10" s="182" customFormat="1">
      <c r="A273" s="31" t="s">
        <v>393</v>
      </c>
      <c r="B273" s="181"/>
      <c r="D273" s="180">
        <v>1100000</v>
      </c>
      <c r="E273" s="180">
        <v>1100000</v>
      </c>
      <c r="F273" s="181"/>
      <c r="G273" s="181"/>
      <c r="J273" s="181"/>
    </row>
    <row r="274" spans="1:10" s="191" customFormat="1" ht="18.75">
      <c r="A274" s="120" t="s">
        <v>394</v>
      </c>
      <c r="B274" s="190"/>
      <c r="D274" s="192">
        <v>1100000</v>
      </c>
      <c r="E274" s="192">
        <v>1100000</v>
      </c>
      <c r="F274" s="190"/>
      <c r="G274" s="190"/>
      <c r="J274" s="190"/>
    </row>
    <row r="275" spans="1:10" s="191" customFormat="1" ht="18.75">
      <c r="A275" s="120" t="s">
        <v>395</v>
      </c>
      <c r="B275" s="190"/>
      <c r="D275" s="192">
        <v>0</v>
      </c>
      <c r="E275" s="192">
        <v>0</v>
      </c>
      <c r="F275" s="190"/>
      <c r="G275" s="190"/>
      <c r="J275" s="190"/>
    </row>
    <row r="276" spans="1:10" s="182" customFormat="1">
      <c r="A276" s="31" t="s">
        <v>396</v>
      </c>
      <c r="B276" s="181"/>
      <c r="D276" s="180">
        <v>1100000</v>
      </c>
      <c r="E276" s="180">
        <v>1100000</v>
      </c>
      <c r="F276" s="181"/>
      <c r="G276" s="181"/>
      <c r="J276" s="181"/>
    </row>
    <row r="277" spans="1:10" s="191" customFormat="1" ht="18.75">
      <c r="A277" s="120" t="s">
        <v>394</v>
      </c>
      <c r="B277" s="190"/>
      <c r="D277" s="192">
        <v>1100000</v>
      </c>
      <c r="E277" s="192">
        <v>1100000</v>
      </c>
      <c r="F277" s="190"/>
      <c r="G277" s="190"/>
      <c r="J277" s="190"/>
    </row>
    <row r="278" spans="1:10" s="191" customFormat="1" ht="18.75">
      <c r="A278" s="120" t="s">
        <v>395</v>
      </c>
      <c r="B278" s="190"/>
      <c r="D278" s="192">
        <v>0</v>
      </c>
      <c r="E278" s="192">
        <v>0</v>
      </c>
      <c r="F278" s="190"/>
      <c r="G278" s="190"/>
      <c r="J278" s="190"/>
    </row>
    <row r="279" spans="1:10" s="182" customFormat="1">
      <c r="A279" s="31" t="s">
        <v>397</v>
      </c>
      <c r="B279" s="181"/>
      <c r="D279" s="180">
        <v>10000</v>
      </c>
      <c r="E279" s="180">
        <v>10000</v>
      </c>
      <c r="F279" s="181"/>
      <c r="G279" s="181"/>
      <c r="J279" s="181"/>
    </row>
    <row r="280" spans="1:10" s="182" customFormat="1">
      <c r="A280" s="31"/>
      <c r="B280" s="181"/>
      <c r="C280" s="181"/>
      <c r="D280" s="181"/>
      <c r="E280" s="181"/>
      <c r="F280" s="181"/>
      <c r="G280" s="181"/>
      <c r="J280" s="181"/>
    </row>
    <row r="281" spans="1:10">
      <c r="A281" s="159" t="s">
        <v>398</v>
      </c>
      <c r="B281" s="56"/>
      <c r="C281" s="56"/>
      <c r="D281" s="160">
        <f>D272</f>
        <v>42185</v>
      </c>
      <c r="E281" s="160">
        <f>E241</f>
        <v>42005</v>
      </c>
    </row>
    <row r="282" spans="1:10" s="193" customFormat="1" ht="18.75">
      <c r="A282" s="21" t="s">
        <v>399</v>
      </c>
      <c r="D282" s="194">
        <f>E292</f>
        <v>1082835390.0291562</v>
      </c>
      <c r="E282" s="195">
        <v>85885094</v>
      </c>
      <c r="F282" s="196"/>
      <c r="G282" s="196"/>
      <c r="J282" s="196"/>
    </row>
    <row r="283" spans="1:10" s="197" customFormat="1" ht="18.75">
      <c r="A283" s="21" t="s">
        <v>400</v>
      </c>
      <c r="D283" s="198">
        <f>E262</f>
        <v>868994928</v>
      </c>
      <c r="E283" s="198">
        <v>1906950296.0291562</v>
      </c>
      <c r="F283" s="199"/>
      <c r="G283" s="199"/>
      <c r="J283" s="199"/>
    </row>
    <row r="284" spans="1:10" s="20" customFormat="1">
      <c r="A284" s="200" t="s">
        <v>401</v>
      </c>
      <c r="D284" s="198">
        <f>SUM(D285:D291)</f>
        <v>990000000</v>
      </c>
      <c r="E284" s="198">
        <f>SUM(E285:E291)</f>
        <v>910000000</v>
      </c>
      <c r="F284" s="201"/>
      <c r="G284" s="201"/>
      <c r="J284" s="201"/>
    </row>
    <row r="285" spans="1:10" s="20" customFormat="1">
      <c r="A285" s="202" t="s">
        <v>402</v>
      </c>
      <c r="D285" s="203"/>
      <c r="E285" s="204"/>
      <c r="F285" s="203"/>
      <c r="G285" s="201"/>
      <c r="J285" s="201"/>
    </row>
    <row r="286" spans="1:10" s="20" customFormat="1">
      <c r="A286" s="202" t="s">
        <v>403</v>
      </c>
      <c r="D286" s="203"/>
      <c r="E286" s="203">
        <v>30000000</v>
      </c>
      <c r="F286" s="203"/>
      <c r="G286" s="201"/>
      <c r="J286" s="201"/>
    </row>
    <row r="287" spans="1:10" s="20" customFormat="1">
      <c r="A287" s="202" t="s">
        <v>404</v>
      </c>
      <c r="D287" s="203"/>
      <c r="E287" s="203">
        <v>30000000</v>
      </c>
      <c r="F287" s="203"/>
      <c r="G287" s="201"/>
      <c r="J287" s="201"/>
    </row>
    <row r="288" spans="1:10" s="20" customFormat="1">
      <c r="A288" s="202" t="s">
        <v>405</v>
      </c>
      <c r="D288" s="203"/>
      <c r="E288" s="203">
        <v>60000000</v>
      </c>
      <c r="F288" s="203"/>
      <c r="G288" s="201"/>
      <c r="J288" s="201"/>
    </row>
    <row r="289" spans="1:15" s="20" customFormat="1">
      <c r="A289" s="202" t="s">
        <v>406</v>
      </c>
      <c r="D289" s="203"/>
      <c r="E289" s="203">
        <v>60000000</v>
      </c>
      <c r="F289" s="203"/>
      <c r="G289" s="201"/>
      <c r="J289" s="201"/>
    </row>
    <row r="290" spans="1:15" s="20" customFormat="1">
      <c r="A290" s="202" t="s">
        <v>407</v>
      </c>
      <c r="D290" s="203"/>
      <c r="E290" s="203">
        <f>240000000-60000000</f>
        <v>180000000</v>
      </c>
      <c r="F290" s="203"/>
      <c r="G290" s="201"/>
      <c r="J290" s="201"/>
    </row>
    <row r="291" spans="1:15" s="20" customFormat="1">
      <c r="A291" s="205" t="s">
        <v>408</v>
      </c>
      <c r="B291" s="206"/>
      <c r="C291" s="206"/>
      <c r="D291" s="207">
        <v>990000000</v>
      </c>
      <c r="E291" s="207">
        <v>550000000</v>
      </c>
      <c r="F291" s="201"/>
      <c r="G291" s="201"/>
      <c r="J291" s="201"/>
    </row>
    <row r="292" spans="1:15" s="20" customFormat="1">
      <c r="A292" s="129" t="s">
        <v>409</v>
      </c>
      <c r="B292" s="208"/>
      <c r="C292" s="206"/>
      <c r="D292" s="209">
        <f>D283+D282-D284</f>
        <v>961830318.02915621</v>
      </c>
      <c r="E292" s="209">
        <f>E283+E282-E284</f>
        <v>1082835390.0291562</v>
      </c>
      <c r="F292" s="201"/>
      <c r="G292" s="201"/>
      <c r="J292" s="201"/>
    </row>
    <row r="293" spans="1:15" s="20" customFormat="1" ht="18.75">
      <c r="A293" s="159"/>
      <c r="B293" s="206"/>
      <c r="C293" s="206"/>
      <c r="D293" s="210"/>
      <c r="E293" s="210"/>
      <c r="F293" s="201"/>
      <c r="G293" s="201"/>
      <c r="J293" s="201"/>
    </row>
    <row r="294" spans="1:15">
      <c r="A294" s="159" t="s">
        <v>410</v>
      </c>
      <c r="B294" s="56"/>
      <c r="C294" s="56"/>
      <c r="D294" s="160">
        <f>D281</f>
        <v>42185</v>
      </c>
      <c r="E294" s="160">
        <f>E272</f>
        <v>42005</v>
      </c>
    </row>
    <row r="295" spans="1:15">
      <c r="A295" s="21" t="s">
        <v>411</v>
      </c>
      <c r="D295" s="211">
        <f>SUM(D296:D300)</f>
        <v>23247573534</v>
      </c>
      <c r="E295" s="211">
        <f>SUM(E296:E300)</f>
        <v>47166229922</v>
      </c>
    </row>
    <row r="296" spans="1:15">
      <c r="A296" s="19" t="s">
        <v>412</v>
      </c>
      <c r="D296" s="71">
        <v>13852773084</v>
      </c>
      <c r="E296" s="71">
        <v>24219945062</v>
      </c>
      <c r="K296" s="14">
        <v>11034211886</v>
      </c>
      <c r="L296" s="14">
        <v>12365674</v>
      </c>
      <c r="M296" s="212">
        <f>K296-L296</f>
        <v>11021846212</v>
      </c>
      <c r="N296" s="212">
        <f>[1]q1!D271</f>
        <v>325070149</v>
      </c>
      <c r="O296" s="14">
        <f>M296+N296</f>
        <v>11346916361</v>
      </c>
    </row>
    <row r="297" spans="1:15">
      <c r="A297" s="19" t="s">
        <v>413</v>
      </c>
      <c r="D297" s="71">
        <v>818001942</v>
      </c>
      <c r="E297" s="71">
        <v>2814378742</v>
      </c>
      <c r="K297" s="14">
        <v>480186352</v>
      </c>
      <c r="L297" s="14">
        <f>26271747-768000</f>
        <v>25503747</v>
      </c>
      <c r="M297" s="212">
        <f>K297-L297</f>
        <v>454682605</v>
      </c>
      <c r="N297" s="212">
        <f>[1]q1!D272</f>
        <v>218436856</v>
      </c>
      <c r="O297" s="14">
        <f>M297+N297</f>
        <v>673119461</v>
      </c>
    </row>
    <row r="298" spans="1:15">
      <c r="A298" s="19" t="s">
        <v>414</v>
      </c>
      <c r="D298" s="71">
        <v>5347635163</v>
      </c>
      <c r="E298" s="71">
        <v>11386317739</v>
      </c>
      <c r="K298" s="14">
        <v>2422892526</v>
      </c>
      <c r="L298" s="14">
        <v>26390800</v>
      </c>
      <c r="M298" s="212">
        <f>K298-L298</f>
        <v>2396501726</v>
      </c>
      <c r="N298" s="212">
        <f>[1]q1!D273</f>
        <v>1846691897</v>
      </c>
      <c r="O298" s="14">
        <f>M298+N298</f>
        <v>4243193623</v>
      </c>
    </row>
    <row r="299" spans="1:15">
      <c r="A299" s="19" t="s">
        <v>415</v>
      </c>
      <c r="D299" s="71">
        <v>3229163345</v>
      </c>
      <c r="E299" s="71">
        <v>8666999288</v>
      </c>
      <c r="K299" s="14">
        <v>945035551</v>
      </c>
      <c r="L299" s="14"/>
      <c r="M299" s="212">
        <f>K299-L299</f>
        <v>945035551</v>
      </c>
      <c r="N299" s="212">
        <f>[1]q1!D274</f>
        <v>417166580</v>
      </c>
      <c r="O299" s="14">
        <f>M299+N299</f>
        <v>1362202131</v>
      </c>
    </row>
    <row r="300" spans="1:15">
      <c r="A300" s="19" t="s">
        <v>416</v>
      </c>
      <c r="D300" s="71"/>
      <c r="E300" s="71">
        <v>78589091</v>
      </c>
      <c r="L300" s="14">
        <f>SUM(L296:L299)</f>
        <v>64260221</v>
      </c>
      <c r="N300" s="212">
        <f>[1]q1!D275</f>
        <v>8967273</v>
      </c>
      <c r="O300" s="170">
        <f>M300+N300</f>
        <v>8967273</v>
      </c>
    </row>
    <row r="301" spans="1:15">
      <c r="A301" s="21" t="s">
        <v>417</v>
      </c>
      <c r="D301" s="211">
        <f>SUM(D302:D304)</f>
        <v>30298484</v>
      </c>
      <c r="E301" s="211">
        <f>SUM(E302:E304)</f>
        <v>516196879</v>
      </c>
      <c r="L301" s="14">
        <v>64260221</v>
      </c>
      <c r="O301" s="14">
        <f>SUM(O296:O300)</f>
        <v>17634398849</v>
      </c>
    </row>
    <row r="302" spans="1:15">
      <c r="A302" s="19" t="s">
        <v>418</v>
      </c>
      <c r="D302" s="71">
        <v>0</v>
      </c>
      <c r="E302" s="70"/>
      <c r="K302" s="14"/>
      <c r="L302" s="14">
        <f>L300-L301</f>
        <v>0</v>
      </c>
      <c r="O302" s="14">
        <v>17616093404</v>
      </c>
    </row>
    <row r="303" spans="1:15">
      <c r="A303" s="19" t="s">
        <v>419</v>
      </c>
      <c r="D303" s="71">
        <v>0</v>
      </c>
      <c r="E303" s="70">
        <v>0</v>
      </c>
      <c r="K303" s="14"/>
      <c r="L303" s="14"/>
      <c r="O303" s="14">
        <f>O301-O302</f>
        <v>18305445</v>
      </c>
    </row>
    <row r="304" spans="1:15">
      <c r="A304" s="127" t="s">
        <v>420</v>
      </c>
      <c r="B304" s="56"/>
      <c r="C304" s="56"/>
      <c r="D304" s="186">
        <f>25469454+4829030</f>
        <v>30298484</v>
      </c>
      <c r="E304" s="186">
        <v>516196879</v>
      </c>
    </row>
    <row r="305" spans="1:5">
      <c r="A305" s="127" t="s">
        <v>421</v>
      </c>
      <c r="B305" s="56"/>
      <c r="C305" s="56"/>
      <c r="D305" s="213">
        <f>D295-D301</f>
        <v>23217275050</v>
      </c>
      <c r="E305" s="213">
        <f>E295-E301</f>
        <v>46650033043</v>
      </c>
    </row>
    <row r="306" spans="1:5">
      <c r="A306" s="21"/>
      <c r="C306" s="212"/>
    </row>
    <row r="307" spans="1:5">
      <c r="A307" s="159" t="s">
        <v>422</v>
      </c>
      <c r="B307" s="56"/>
      <c r="C307" s="56"/>
      <c r="D307" s="160">
        <f>D294</f>
        <v>42185</v>
      </c>
      <c r="E307" s="160">
        <f>E294</f>
        <v>42005</v>
      </c>
    </row>
    <row r="308" spans="1:5">
      <c r="A308" s="19" t="s">
        <v>423</v>
      </c>
      <c r="D308" s="70">
        <v>12141636215</v>
      </c>
      <c r="E308" s="70">
        <v>21135485999</v>
      </c>
    </row>
    <row r="309" spans="1:5">
      <c r="A309" s="19" t="s">
        <v>424</v>
      </c>
      <c r="D309" s="70">
        <v>547538564</v>
      </c>
      <c r="E309" s="70">
        <v>1931561641</v>
      </c>
    </row>
    <row r="310" spans="1:5">
      <c r="A310" s="19" t="s">
        <v>425</v>
      </c>
      <c r="D310" s="70">
        <v>4150063082</v>
      </c>
      <c r="E310" s="70">
        <v>8512732852</v>
      </c>
    </row>
    <row r="311" spans="1:5">
      <c r="A311" s="19" t="s">
        <v>426</v>
      </c>
      <c r="D311" s="70">
        <v>2538100441</v>
      </c>
      <c r="E311" s="70">
        <v>6516658343</v>
      </c>
    </row>
    <row r="312" spans="1:5">
      <c r="A312" s="165" t="s">
        <v>427</v>
      </c>
      <c r="B312" s="214"/>
      <c r="C312" s="214"/>
      <c r="D312" s="215">
        <v>0</v>
      </c>
      <c r="E312" s="215">
        <v>0</v>
      </c>
    </row>
    <row r="313" spans="1:5">
      <c r="A313" s="165" t="s">
        <v>428</v>
      </c>
      <c r="B313" s="56"/>
      <c r="C313" s="56"/>
      <c r="D313" s="213">
        <f>SUM(D308:D312)</f>
        <v>19377338302</v>
      </c>
      <c r="E313" s="213">
        <f>SUM(E308:E312)</f>
        <v>38096438835</v>
      </c>
    </row>
    <row r="314" spans="1:5">
      <c r="A314" s="21"/>
    </row>
    <row r="315" spans="1:5">
      <c r="A315" s="159" t="s">
        <v>429</v>
      </c>
      <c r="B315" s="56"/>
      <c r="C315" s="56"/>
      <c r="D315" s="160">
        <f>D307</f>
        <v>42185</v>
      </c>
      <c r="E315" s="160">
        <f>E307</f>
        <v>42005</v>
      </c>
    </row>
    <row r="316" spans="1:5">
      <c r="A316" s="19" t="s">
        <v>430</v>
      </c>
      <c r="D316" s="71">
        <v>171300405</v>
      </c>
      <c r="E316" s="71">
        <v>374166486</v>
      </c>
    </row>
    <row r="317" spans="1:5">
      <c r="A317" s="19" t="s">
        <v>431</v>
      </c>
      <c r="D317" s="71">
        <v>118987651</v>
      </c>
      <c r="E317" s="71">
        <v>178970921</v>
      </c>
    </row>
    <row r="318" spans="1:5">
      <c r="A318" s="19" t="s">
        <v>509</v>
      </c>
      <c r="D318" s="71"/>
      <c r="E318" s="71">
        <v>0</v>
      </c>
    </row>
    <row r="319" spans="1:5">
      <c r="A319" s="127" t="s">
        <v>510</v>
      </c>
      <c r="B319" s="56"/>
      <c r="C319" s="56"/>
      <c r="D319" s="186">
        <v>18000000</v>
      </c>
      <c r="E319" s="216"/>
    </row>
    <row r="320" spans="1:5">
      <c r="A320" s="165" t="s">
        <v>428</v>
      </c>
      <c r="B320" s="56"/>
      <c r="C320" s="56"/>
      <c r="D320" s="217">
        <f>SUM(D316:D319)</f>
        <v>308288056</v>
      </c>
      <c r="E320" s="213">
        <f>SUM(E316:E319)</f>
        <v>553137407</v>
      </c>
    </row>
    <row r="321" spans="1:10">
      <c r="A321" s="159" t="s">
        <v>432</v>
      </c>
      <c r="B321" s="56"/>
      <c r="C321" s="56"/>
      <c r="D321" s="160">
        <f>D315</f>
        <v>42185</v>
      </c>
      <c r="E321" s="160">
        <f>E315</f>
        <v>42005</v>
      </c>
    </row>
    <row r="322" spans="1:10">
      <c r="A322" s="19" t="s">
        <v>433</v>
      </c>
      <c r="D322" s="71">
        <v>56692589</v>
      </c>
      <c r="E322" s="71">
        <v>36266200</v>
      </c>
    </row>
    <row r="323" spans="1:10">
      <c r="A323" s="218" t="s">
        <v>431</v>
      </c>
      <c r="D323" s="71">
        <f>337596066-255000</f>
        <v>337341066</v>
      </c>
      <c r="E323" s="71">
        <v>484283551</v>
      </c>
    </row>
    <row r="324" spans="1:10">
      <c r="A324" s="218" t="s">
        <v>434</v>
      </c>
      <c r="B324" s="182"/>
      <c r="C324" s="182"/>
      <c r="D324" s="180"/>
      <c r="E324" s="180">
        <v>0</v>
      </c>
    </row>
    <row r="325" spans="1:10">
      <c r="A325" s="127" t="s">
        <v>435</v>
      </c>
      <c r="B325" s="56"/>
      <c r="C325" s="56"/>
      <c r="D325" s="186"/>
      <c r="E325" s="186">
        <v>0</v>
      </c>
    </row>
    <row r="326" spans="1:10" ht="18.75">
      <c r="A326" s="165" t="s">
        <v>428</v>
      </c>
      <c r="B326" s="56"/>
      <c r="C326" s="219"/>
      <c r="D326" s="217">
        <f>SUM(D322:D325)</f>
        <v>394033655</v>
      </c>
      <c r="E326" s="213">
        <f>SUM(E322:E325)</f>
        <v>520549751</v>
      </c>
    </row>
    <row r="327" spans="1:10" s="221" customFormat="1" ht="18.75">
      <c r="A327" s="159" t="s">
        <v>436</v>
      </c>
      <c r="B327" s="220"/>
      <c r="C327" s="220"/>
      <c r="D327" s="220"/>
      <c r="E327" s="160">
        <f>E321</f>
        <v>42005</v>
      </c>
      <c r="F327" s="58"/>
      <c r="G327" s="58"/>
      <c r="J327" s="58"/>
    </row>
    <row r="328" spans="1:10" s="221" customFormat="1" ht="18.75">
      <c r="A328" s="222" t="s">
        <v>437</v>
      </c>
      <c r="D328" s="69"/>
      <c r="E328" s="69">
        <v>584568033</v>
      </c>
      <c r="F328" s="58"/>
      <c r="G328" s="58"/>
      <c r="J328" s="58"/>
    </row>
    <row r="329" spans="1:10" s="221" customFormat="1" ht="18.75">
      <c r="A329" s="222" t="s">
        <v>438</v>
      </c>
      <c r="D329" s="69"/>
      <c r="E329" s="70">
        <v>1902485591</v>
      </c>
      <c r="F329" s="58"/>
      <c r="G329" s="58"/>
      <c r="J329" s="58"/>
    </row>
    <row r="330" spans="1:10" s="221" customFormat="1" ht="18.75">
      <c r="A330" s="200" t="s">
        <v>439</v>
      </c>
      <c r="D330" s="69">
        <f>D329/1100000</f>
        <v>0</v>
      </c>
      <c r="E330" s="70">
        <f>E329/1100000</f>
        <v>1729.5323554545455</v>
      </c>
      <c r="F330" s="58"/>
      <c r="G330" s="58"/>
      <c r="J330" s="58"/>
    </row>
    <row r="331" spans="1:10" s="221" customFormat="1" ht="18.75">
      <c r="A331" s="200" t="s">
        <v>440</v>
      </c>
      <c r="D331" s="69"/>
      <c r="E331" s="69">
        <v>1650000000</v>
      </c>
      <c r="F331" s="58"/>
      <c r="G331" s="58"/>
      <c r="J331" s="58"/>
    </row>
    <row r="332" spans="1:10">
      <c r="A332" s="200" t="s">
        <v>441</v>
      </c>
    </row>
    <row r="333" spans="1:10">
      <c r="A333" s="19" t="s">
        <v>442</v>
      </c>
      <c r="B333" s="19"/>
      <c r="C333" s="19" t="s">
        <v>443</v>
      </c>
    </row>
    <row r="334" spans="1:10">
      <c r="A334" s="19" t="s">
        <v>444</v>
      </c>
      <c r="B334" s="19"/>
      <c r="C334" s="19" t="s">
        <v>296</v>
      </c>
    </row>
    <row r="335" spans="1:10">
      <c r="A335" s="19" t="s">
        <v>445</v>
      </c>
      <c r="B335" s="19"/>
      <c r="C335" s="19" t="s">
        <v>296</v>
      </c>
    </row>
    <row r="336" spans="1:10">
      <c r="A336" s="19" t="s">
        <v>446</v>
      </c>
      <c r="B336" s="19"/>
      <c r="C336" s="19" t="s">
        <v>296</v>
      </c>
    </row>
    <row r="337" spans="1:10">
      <c r="A337" s="21"/>
    </row>
    <row r="338" spans="1:10">
      <c r="A338" s="21" t="s">
        <v>477</v>
      </c>
    </row>
    <row r="339" spans="1:10">
      <c r="A339" s="165" t="s">
        <v>447</v>
      </c>
      <c r="B339" s="165"/>
      <c r="C339" s="165" t="s">
        <v>448</v>
      </c>
      <c r="D339" s="56"/>
      <c r="E339" s="223" t="s">
        <v>449</v>
      </c>
    </row>
    <row r="340" spans="1:10" s="182" customFormat="1">
      <c r="A340" s="166" t="s">
        <v>450</v>
      </c>
      <c r="B340" s="166"/>
      <c r="C340" s="166"/>
      <c r="D340" s="44"/>
      <c r="E340" s="224">
        <f>SUM(E341:E344)</f>
        <v>16332997375</v>
      </c>
      <c r="F340" s="181"/>
      <c r="G340" s="181"/>
      <c r="J340" s="181"/>
    </row>
    <row r="341" spans="1:10">
      <c r="A341" s="19" t="s">
        <v>451</v>
      </c>
      <c r="B341" s="19"/>
      <c r="C341" s="19" t="s">
        <v>452</v>
      </c>
      <c r="E341" s="180">
        <v>9792773584</v>
      </c>
    </row>
    <row r="342" spans="1:10">
      <c r="A342" s="19" t="s">
        <v>444</v>
      </c>
      <c r="B342" s="19"/>
      <c r="C342" s="19" t="s">
        <v>453</v>
      </c>
      <c r="E342" s="71">
        <v>171047235</v>
      </c>
    </row>
    <row r="343" spans="1:10">
      <c r="A343" s="19" t="s">
        <v>445</v>
      </c>
      <c r="B343" s="19"/>
      <c r="C343" s="19" t="s">
        <v>454</v>
      </c>
      <c r="E343" s="71">
        <v>1131178986</v>
      </c>
    </row>
    <row r="344" spans="1:10">
      <c r="A344" s="19" t="s">
        <v>446</v>
      </c>
      <c r="B344" s="19"/>
      <c r="C344" s="19" t="s">
        <v>455</v>
      </c>
      <c r="E344" s="71">
        <v>5237997570</v>
      </c>
    </row>
    <row r="345" spans="1:10">
      <c r="A345" s="21"/>
    </row>
    <row r="346" spans="1:10" hidden="1">
      <c r="A346" s="21" t="s">
        <v>456</v>
      </c>
    </row>
    <row r="347" spans="1:10" ht="16.5" hidden="1" customHeight="1">
      <c r="A347" s="225" t="s">
        <v>447</v>
      </c>
      <c r="B347" s="225"/>
      <c r="C347" s="225"/>
    </row>
    <row r="348" spans="1:10" ht="15.75" hidden="1" customHeight="1" thickBot="1">
      <c r="A348" s="226"/>
      <c r="B348" s="226"/>
      <c r="C348" s="226"/>
    </row>
    <row r="349" spans="1:10" hidden="1">
      <c r="A349" s="19" t="s">
        <v>457</v>
      </c>
      <c r="B349" s="19"/>
      <c r="C349" s="19"/>
    </row>
    <row r="350" spans="1:10" hidden="1">
      <c r="A350" s="19"/>
      <c r="B350" s="19"/>
      <c r="C350" s="19"/>
    </row>
    <row r="351" spans="1:10" hidden="1">
      <c r="A351" s="19" t="s">
        <v>458</v>
      </c>
      <c r="B351" s="19"/>
      <c r="C351" s="19"/>
    </row>
    <row r="352" spans="1:10" hidden="1">
      <c r="A352" s="19" t="s">
        <v>444</v>
      </c>
      <c r="B352" s="19"/>
      <c r="C352" s="19"/>
    </row>
    <row r="353" spans="1:3" hidden="1">
      <c r="A353" s="227"/>
      <c r="B353" s="227"/>
      <c r="C353" s="227"/>
    </row>
    <row r="354" spans="1:3" hidden="1">
      <c r="A354" s="19" t="s">
        <v>459</v>
      </c>
      <c r="B354" s="19"/>
      <c r="C354" s="19"/>
    </row>
    <row r="355" spans="1:3" hidden="1">
      <c r="A355" s="19" t="s">
        <v>445</v>
      </c>
      <c r="B355" s="19"/>
      <c r="C355" s="19"/>
    </row>
    <row r="356" spans="1:3" hidden="1">
      <c r="A356" s="19" t="s">
        <v>460</v>
      </c>
      <c r="B356" s="19"/>
      <c r="C356" s="19"/>
    </row>
    <row r="357" spans="1:3" hidden="1">
      <c r="A357" s="19" t="s">
        <v>461</v>
      </c>
      <c r="B357" s="19"/>
      <c r="C357" s="19"/>
    </row>
    <row r="358" spans="1:3" hidden="1">
      <c r="A358" s="19" t="s">
        <v>462</v>
      </c>
      <c r="B358" s="19"/>
      <c r="C358" s="19"/>
    </row>
    <row r="359" spans="1:3" hidden="1">
      <c r="A359" s="21" t="s">
        <v>126</v>
      </c>
      <c r="B359" s="19"/>
      <c r="C359" s="19"/>
    </row>
    <row r="360" spans="1:3" hidden="1">
      <c r="A360" s="21"/>
    </row>
    <row r="361" spans="1:3" hidden="1">
      <c r="A361" s="21"/>
    </row>
    <row r="362" spans="1:3" hidden="1">
      <c r="A362" s="21"/>
    </row>
    <row r="363" spans="1:3" hidden="1">
      <c r="A363" s="21"/>
    </row>
    <row r="364" spans="1:3" hidden="1">
      <c r="A364" s="21"/>
    </row>
    <row r="365" spans="1:3" hidden="1">
      <c r="A365" s="21"/>
    </row>
    <row r="366" spans="1:3" hidden="1">
      <c r="A366" s="21"/>
    </row>
    <row r="367" spans="1:3" hidden="1">
      <c r="A367" s="21" t="s">
        <v>463</v>
      </c>
    </row>
    <row r="368" spans="1:3" hidden="1">
      <c r="A368" s="19" t="s">
        <v>464</v>
      </c>
    </row>
    <row r="369" spans="1:10" hidden="1">
      <c r="A369" s="19"/>
    </row>
    <row r="370" spans="1:10" hidden="1">
      <c r="A370" s="21" t="s">
        <v>465</v>
      </c>
    </row>
    <row r="371" spans="1:10" hidden="1">
      <c r="A371" s="19" t="s">
        <v>466</v>
      </c>
    </row>
    <row r="372" spans="1:10" s="221" customFormat="1" ht="18.75">
      <c r="A372" s="222"/>
      <c r="C372" s="315" t="s">
        <v>563</v>
      </c>
      <c r="D372" s="315"/>
      <c r="E372" s="315"/>
      <c r="F372" s="58"/>
      <c r="G372" s="58"/>
      <c r="J372" s="58"/>
    </row>
    <row r="373" spans="1:10" s="221" customFormat="1" ht="18.75">
      <c r="A373" s="252" t="s">
        <v>81</v>
      </c>
      <c r="B373" s="228"/>
      <c r="C373" s="303" t="s">
        <v>467</v>
      </c>
      <c r="D373" s="303"/>
      <c r="E373" s="303"/>
      <c r="F373" s="58"/>
      <c r="G373" s="58"/>
      <c r="J373" s="58"/>
    </row>
    <row r="374" spans="1:10" s="221" customFormat="1" ht="18.75">
      <c r="C374" s="200"/>
      <c r="F374" s="58"/>
      <c r="G374" s="58"/>
      <c r="J374" s="58"/>
    </row>
    <row r="375" spans="1:10" s="221" customFormat="1" ht="18.75">
      <c r="C375" s="200"/>
      <c r="F375" s="58"/>
      <c r="G375" s="58"/>
      <c r="J375" s="58"/>
    </row>
    <row r="376" spans="1:10" s="221" customFormat="1" ht="18.75">
      <c r="C376" s="200"/>
      <c r="F376" s="58"/>
      <c r="G376" s="58"/>
      <c r="J376" s="58"/>
    </row>
    <row r="377" spans="1:10" s="221" customFormat="1" ht="18.75">
      <c r="A377" s="252" t="s">
        <v>468</v>
      </c>
      <c r="B377" s="228"/>
      <c r="C377" s="303" t="s">
        <v>469</v>
      </c>
      <c r="D377" s="303"/>
      <c r="E377" s="303"/>
      <c r="F377" s="58"/>
      <c r="G377" s="58"/>
      <c r="J377" s="58"/>
    </row>
    <row r="378" spans="1:10">
      <c r="A378" s="162"/>
    </row>
    <row r="404" ht="15" customHeight="1"/>
    <row r="405" ht="15" customHeight="1"/>
    <row r="411" ht="15" customHeight="1"/>
    <row r="412" ht="15" customHeight="1"/>
    <row r="413" ht="15.75" customHeight="1"/>
    <row r="424" ht="15" customHeight="1"/>
    <row r="425" ht="15" customHeight="1"/>
    <row r="426" ht="15.75" customHeight="1"/>
    <row r="447" ht="15.75" customHeight="1"/>
    <row r="459" ht="15.75" customHeight="1"/>
    <row r="491" ht="16.5" customHeight="1"/>
    <row r="492" ht="63" customHeight="1"/>
    <row r="518" ht="15" customHeight="1"/>
    <row r="519" ht="15" customHeight="1"/>
    <row r="562" ht="15" customHeight="1"/>
    <row r="563" ht="15" customHeight="1"/>
    <row r="653" ht="15" customHeight="1"/>
    <row r="654" ht="15" customHeight="1"/>
    <row r="729" ht="15.75" customHeight="1"/>
  </sheetData>
  <mergeCells count="16">
    <mergeCell ref="A1:E1"/>
    <mergeCell ref="A2:E2"/>
    <mergeCell ref="C70:E70"/>
    <mergeCell ref="A71:B71"/>
    <mergeCell ref="C71:E71"/>
    <mergeCell ref="A72:B72"/>
    <mergeCell ref="C72:E72"/>
    <mergeCell ref="A73:B73"/>
    <mergeCell ref="C73:E73"/>
    <mergeCell ref="C372:E372"/>
    <mergeCell ref="A140:B140"/>
    <mergeCell ref="C373:E373"/>
    <mergeCell ref="C377:E377"/>
    <mergeCell ref="D206:E206"/>
    <mergeCell ref="C192:D192"/>
    <mergeCell ref="A151:B151"/>
  </mergeCells>
  <pageMargins left="0.48" right="0.23"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KQKD</vt:lpstr>
      <vt:lpstr>BCDKT</vt:lpstr>
      <vt:lpstr>LCTT</vt:lpstr>
      <vt:lpstr>TMBCTC</vt:lpstr>
      <vt:lpstr>Sheet5</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2015-07-20T03:21:49Z</cp:lastPrinted>
  <dcterms:created xsi:type="dcterms:W3CDTF">2015-04-24T03:56:35Z</dcterms:created>
  <dcterms:modified xsi:type="dcterms:W3CDTF">2015-07-20T03:23:36Z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51c0409ebebf41bb9d740f2b9c543865.psdsxs" Id="Re32742efb2984c84" /></Relationships>
</file>