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sdsor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b622dc09fed74363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440" windowHeight="8760" activeTab="1"/>
  </bookViews>
  <sheets>
    <sheet name="Năm 2015" sheetId="6" r:id="rId1"/>
    <sheet name="QIV" sheetId="1" r:id="rId2"/>
    <sheet name="Bang CDKT" sheetId="2" r:id="rId3"/>
    <sheet name="BC LCTT" sheetId="5" r:id="rId4"/>
    <sheet name="Tang giam TSCD" sheetId="4" r:id="rId5"/>
    <sheet name="Thue TNDN" sheetId="3" r:id="rId6"/>
    <sheet name="Thuyết Minh" sheetId="7" r:id="rId7"/>
  </sheets>
  <definedNames>
    <definedName name="_xlnm.Print_Area" localSheetId="2">'Bang CDKT'!$A$1:$E$136</definedName>
    <definedName name="_xlnm.Print_Area" localSheetId="3">'BC LCTT'!$A$1:$D$53</definedName>
    <definedName name="_xlnm.Print_Area" localSheetId="1">QIV!$A$1:$G$40</definedName>
    <definedName name="_xlnm.Print_Area" localSheetId="4">'Tang giam TSCD'!$A$1:$G$30</definedName>
    <definedName name="_xlnm.Print_Titles" localSheetId="2">'Bang CDKT'!$9:$9</definedName>
  </definedNames>
  <calcPr calcId="144525" fullCalcOnLoad="1"/>
</workbook>
</file>

<file path=xl/calcChain.xml><?xml version="1.0" encoding="utf-8"?>
<calcChain xmlns="http://schemas.openxmlformats.org/spreadsheetml/2006/main">
  <c r="D122" i="2" l="1"/>
  <c r="E25" i="7"/>
  <c r="D25" i="7"/>
  <c r="G28" i="7"/>
  <c r="E20" i="7"/>
  <c r="D20" i="7"/>
  <c r="E16" i="7"/>
  <c r="D16" i="7"/>
  <c r="E12" i="7"/>
  <c r="D12" i="7"/>
  <c r="E9" i="7"/>
  <c r="D9" i="7"/>
  <c r="D3" i="7"/>
  <c r="E3" i="7"/>
  <c r="B20" i="4"/>
  <c r="G20" i="4"/>
  <c r="B19" i="4"/>
  <c r="D24" i="6"/>
  <c r="C24" i="6"/>
  <c r="D13" i="6"/>
  <c r="D15" i="6"/>
  <c r="D21" i="6"/>
  <c r="C13" i="6"/>
  <c r="C15" i="6"/>
  <c r="C21" i="6"/>
  <c r="C25" i="6"/>
  <c r="C28" i="6"/>
  <c r="C29" i="6"/>
  <c r="D120" i="2"/>
  <c r="D105" i="2"/>
  <c r="D104" i="2"/>
  <c r="D5" i="3"/>
  <c r="D6" i="3"/>
  <c r="D8" i="3"/>
  <c r="D10" i="3"/>
  <c r="D11" i="3"/>
  <c r="G5" i="4"/>
  <c r="B6" i="4"/>
  <c r="C6" i="4"/>
  <c r="D6" i="4"/>
  <c r="E6" i="4"/>
  <c r="G6" i="4"/>
  <c r="F6" i="4"/>
  <c r="G8" i="4"/>
  <c r="G9" i="4"/>
  <c r="B11" i="4"/>
  <c r="C11" i="4"/>
  <c r="D11" i="4"/>
  <c r="E11" i="4"/>
  <c r="F11" i="4"/>
  <c r="G11" i="4"/>
  <c r="G13" i="4"/>
  <c r="B17" i="4"/>
  <c r="C17" i="4"/>
  <c r="D17" i="4"/>
  <c r="F17" i="4"/>
  <c r="G19" i="4"/>
  <c r="E22" i="4"/>
  <c r="G22" i="4"/>
  <c r="G25" i="4"/>
  <c r="G26" i="4"/>
  <c r="C27" i="4"/>
  <c r="C30" i="4"/>
  <c r="D27" i="4"/>
  <c r="D30" i="4"/>
  <c r="E27" i="4"/>
  <c r="F27" i="4"/>
  <c r="B29" i="4"/>
  <c r="C29" i="4"/>
  <c r="D29" i="4"/>
  <c r="E29" i="4"/>
  <c r="F29" i="4"/>
  <c r="G29" i="4"/>
  <c r="F30" i="4"/>
  <c r="C13" i="5"/>
  <c r="C14" i="5"/>
  <c r="C16" i="5"/>
  <c r="C18" i="5"/>
  <c r="C19" i="5"/>
  <c r="C20" i="5"/>
  <c r="D20" i="5"/>
  <c r="C23" i="5"/>
  <c r="C30" i="5"/>
  <c r="D30" i="5"/>
  <c r="C38" i="5"/>
  <c r="C39" i="5"/>
  <c r="D39" i="5"/>
  <c r="C41" i="5"/>
  <c r="D41" i="5"/>
  <c r="C42" i="5"/>
  <c r="C44" i="5"/>
  <c r="D44" i="5"/>
  <c r="G44" i="5"/>
  <c r="G46" i="5"/>
  <c r="E11" i="2"/>
  <c r="D12" i="2"/>
  <c r="E12" i="2"/>
  <c r="D15" i="2"/>
  <c r="E15" i="2"/>
  <c r="D19" i="2"/>
  <c r="E19" i="2"/>
  <c r="D28" i="2"/>
  <c r="E28" i="2"/>
  <c r="D31" i="2"/>
  <c r="E31" i="2"/>
  <c r="D37" i="2"/>
  <c r="E37" i="2"/>
  <c r="D38" i="2"/>
  <c r="E38" i="2"/>
  <c r="D46" i="2"/>
  <c r="E46" i="2"/>
  <c r="D47" i="2"/>
  <c r="E47" i="2"/>
  <c r="D50" i="2"/>
  <c r="E50" i="2"/>
  <c r="D53" i="2"/>
  <c r="E53" i="2"/>
  <c r="D56" i="2"/>
  <c r="E56" i="2"/>
  <c r="D59" i="2"/>
  <c r="E59" i="2"/>
  <c r="D62" i="2"/>
  <c r="E62" i="2"/>
  <c r="D68" i="2"/>
  <c r="E68" i="2"/>
  <c r="E73" i="2"/>
  <c r="E74" i="2"/>
  <c r="D75" i="2"/>
  <c r="D74" i="2"/>
  <c r="E75" i="2"/>
  <c r="D90" i="2"/>
  <c r="E90" i="2"/>
  <c r="E104" i="2"/>
  <c r="E105" i="2"/>
  <c r="D106" i="2"/>
  <c r="E106" i="2"/>
  <c r="D115" i="2"/>
  <c r="E115" i="2"/>
  <c r="E120" i="2"/>
  <c r="E122" i="2"/>
  <c r="D124" i="2"/>
  <c r="E124" i="2"/>
  <c r="E127" i="2"/>
  <c r="E128" i="2"/>
  <c r="D14" i="1"/>
  <c r="E14" i="1"/>
  <c r="E16" i="1"/>
  <c r="E22" i="1"/>
  <c r="E26" i="1"/>
  <c r="E29" i="1"/>
  <c r="E30" i="1"/>
  <c r="F14" i="1"/>
  <c r="F16" i="1"/>
  <c r="F22" i="1"/>
  <c r="F26" i="1"/>
  <c r="F29" i="1"/>
  <c r="F30" i="1"/>
  <c r="G14" i="1"/>
  <c r="D16" i="1"/>
  <c r="D22" i="1"/>
  <c r="D26" i="1"/>
  <c r="D29" i="1"/>
  <c r="D30" i="1"/>
  <c r="G16" i="1"/>
  <c r="G22" i="1"/>
  <c r="G26" i="1"/>
  <c r="G29" i="1"/>
  <c r="G30" i="1"/>
  <c r="D25" i="1"/>
  <c r="E25" i="1"/>
  <c r="F25" i="1"/>
  <c r="G25" i="1"/>
  <c r="B27" i="4"/>
  <c r="G27" i="4"/>
  <c r="B30" i="4"/>
  <c r="E17" i="4"/>
  <c r="D25" i="6"/>
  <c r="D28" i="6"/>
  <c r="D29" i="6"/>
  <c r="G17" i="4"/>
  <c r="E30" i="4"/>
  <c r="G30" i="4"/>
  <c r="E32" i="7"/>
  <c r="D32" i="7"/>
  <c r="G30" i="7"/>
  <c r="D11" i="2"/>
  <c r="D73" i="2"/>
  <c r="D127" i="2"/>
  <c r="D128" i="2"/>
</calcChain>
</file>

<file path=xl/sharedStrings.xml><?xml version="1.0" encoding="utf-8"?>
<sst xmlns="http://schemas.openxmlformats.org/spreadsheetml/2006/main" count="407" uniqueCount="322">
  <si>
    <t xml:space="preserve">TỔNG CÔNG TY CN XI MĂNG VIỆT NAM  </t>
  </si>
  <si>
    <t>B¸o c¸o l­u chuyÓn tiÒn tÖ gi÷a niªn ®é</t>
  </si>
  <si>
    <t>(Theo ph­¬ng ph¸p trùc tiÕp)</t>
  </si>
  <si>
    <t>(§¬n vÞ tÝnh: ®ång)</t>
  </si>
  <si>
    <t>ChØ tiªu</t>
  </si>
  <si>
    <t>M· sè</t>
  </si>
  <si>
    <t>N¨m nay</t>
  </si>
  <si>
    <t>N¨m tr­íc</t>
  </si>
  <si>
    <t>I - L­u chuyÓn tiÒn tõ ho¹t ®éng kinh doanh</t>
  </si>
  <si>
    <t>1. TiÒn thu tõ b¸n hµng, cung cÊp dÞch vô vµ doanh thu kh¸c</t>
  </si>
  <si>
    <t>01</t>
  </si>
  <si>
    <t>2. TiÒn chi tr¶ cho ng­êi cung cÊp hµng ho¸ vµ dÞch vô</t>
  </si>
  <si>
    <t>02</t>
  </si>
  <si>
    <t>3. TiÒn chi tr¶ cho ng­êi lao ®éng</t>
  </si>
  <si>
    <t>03</t>
  </si>
  <si>
    <t>04</t>
  </si>
  <si>
    <t>05</t>
  </si>
  <si>
    <t>6. TiÒn thu kh¸c tõ ho¹t ®éng kinh doanh</t>
  </si>
  <si>
    <t>06</t>
  </si>
  <si>
    <t>7. TiÒn chi kh¸c cho ho¹t ®éng kinh doanh</t>
  </si>
  <si>
    <t>07</t>
  </si>
  <si>
    <t>L­u chuyÓn tiÒn thuÇn tõ ho¹t ®éng kinh doanh</t>
  </si>
  <si>
    <t>II- L­u chuyÓn tiÒn tõ ho¹t ®éng ®Çu t­</t>
  </si>
  <si>
    <t>1. TiÒn chi ®Ó mua s¾m, x©y dùng TSC§ vµ c¸c TS dµi h¹n kh¸c</t>
  </si>
  <si>
    <t>2. TiÒn thu tõ thanh lý, nh­îng b¸n TSC§ vµ c¸c TS dµi h¹n kh¸c</t>
  </si>
  <si>
    <t>3. TiÒn chi cho vay, mua c¸c c«ng cô nî cña ®¬n vÞ kh¸c</t>
  </si>
  <si>
    <t>4. TiÒn thu håi cho vay, b¸n l¹i c¸c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</si>
  <si>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</si>
  <si>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</si>
  <si>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</si>
  <si>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®éng ®Çu t­</t>
  </si>
  <si>
    <t>III- L­u chuyÓn tiÒn tõ ho¹t ®éng tµi chÝnh</t>
  </si>
  <si>
    <t>1. TiÒn thu tõ ph¸t hµnh cæ phiÕu, nhËn vèn gãp cña chñ së h÷u</t>
  </si>
  <si>
    <t>2. TiÒn chi tr¶ vèn gãp cho c¸c CSH, mua l¹i CP cña DN ®· ph¸t hµnh</t>
  </si>
  <si>
    <t>6. Cæ tøc, lîi nhuËn ®· tr¶ cho chñ së h÷u</t>
  </si>
  <si>
    <t>L­u chuyÓn tiÒn thuÇn tõ ho¹t ®éng tµi chÝnh</t>
  </si>
  <si>
    <t>L­u chuyÓn tiÒn thuÇn trong kú (50=20+30+40)</t>
  </si>
  <si>
    <t>TiÒn vµ t­¬ng ®­¬ng tiÒn ®Çu kú</t>
  </si>
  <si>
    <r>
      <t>¶</t>
    </r>
    <r>
      <rPr>
        <sz val="9"/>
        <rFont val=".VnArial"/>
        <family val="2"/>
      </rPr>
      <t>nh h­ëng cña thay ®æi tû gi¸ hèi ®o¸i quy ®æi ngo¹i tÖ</t>
    </r>
  </si>
  <si>
    <t>TiÒn vµ t­¬ng ®­¬ng tiÒn cuèi kú (70=50+60+61)</t>
  </si>
  <si>
    <t>Chªnh lÖch:</t>
  </si>
  <si>
    <t>Khoản mục</t>
  </si>
  <si>
    <t>Nhà cửa, Vật kiến trúc</t>
  </si>
  <si>
    <t>Máy móc thiết bị</t>
  </si>
  <si>
    <t>Phương tiện        vận tải</t>
  </si>
  <si>
    <t>Thiết bị, dụng cụ quản lý</t>
  </si>
  <si>
    <t>TSCĐ khác</t>
  </si>
  <si>
    <t>Tổng cộng</t>
  </si>
  <si>
    <t>I. NGUYÊN GIÁ TSCĐ HỮU HÌNH</t>
  </si>
  <si>
    <t>1. Số dư đầu kỳ</t>
  </si>
  <si>
    <t>2. Số tăng trong kỳ</t>
  </si>
  <si>
    <t>Bao gồm:</t>
  </si>
  <si>
    <t xml:space="preserve">    - Mua sắm mới</t>
  </si>
  <si>
    <t xml:space="preserve">    - Xây dựng mới</t>
  </si>
  <si>
    <t xml:space="preserve">    - Tăng khác</t>
  </si>
  <si>
    <t xml:space="preserve"> 3. Số giảm trong kỳ</t>
  </si>
  <si>
    <t xml:space="preserve">   Bao gồm:</t>
  </si>
  <si>
    <t xml:space="preserve">    - Thanh lý</t>
  </si>
  <si>
    <t xml:space="preserve">    - Nhượng bán</t>
  </si>
  <si>
    <t xml:space="preserve">    - Chuyển sang BĐS đầu tư</t>
  </si>
  <si>
    <t xml:space="preserve">    - Giảm khác</t>
  </si>
  <si>
    <t xml:space="preserve"> 4. Số dư cuối kỳ</t>
  </si>
  <si>
    <t>II. GIÁ TRỊ HAO MÒN LUỸ KẾ</t>
  </si>
  <si>
    <t xml:space="preserve"> 1. Số dư đầu kỳ</t>
  </si>
  <si>
    <t xml:space="preserve"> 2. Khấu hao trong kỳ</t>
  </si>
  <si>
    <t xml:space="preserve"> 3. Tăng khác</t>
  </si>
  <si>
    <t xml:space="preserve"> 4. Giảm trong kỳ</t>
  </si>
  <si>
    <t xml:space="preserve">    - Thanh lý, nhượng bán</t>
  </si>
  <si>
    <t>III. GIÁ TRỊ CÒN LẠI CỦA TSCĐ HH</t>
  </si>
  <si>
    <t xml:space="preserve"> 1.Tại ngày đầu kỳ</t>
  </si>
  <si>
    <t xml:space="preserve"> 2. Tại ngày cuối kỳ</t>
  </si>
  <si>
    <t>Mẫu số B 02a-DN</t>
  </si>
  <si>
    <t>BÁO CÁO KẾT QUẢ HOẠT ĐỘNG KINH DOANH GIỮA NIÊN ĐỘ</t>
  </si>
  <si>
    <t>Đơn vị tính: đồng</t>
  </si>
  <si>
    <t>Chỉ tiêu</t>
  </si>
  <si>
    <t>Mã số</t>
  </si>
  <si>
    <t>Luỹ kế từ đầu năm                 đến cuối quý này</t>
  </si>
  <si>
    <t>Năm nay</t>
  </si>
  <si>
    <t>Năm trước</t>
  </si>
  <si>
    <t>1. Doanh thu bán hàng và cung cấp dịch vụ</t>
  </si>
  <si>
    <t>2. Các khoản giảm trừ doanh thu</t>
  </si>
  <si>
    <t>3. D.thu thuần về bán hàng và cung cấp d.vụ</t>
  </si>
  <si>
    <t>10</t>
  </si>
  <si>
    <t>4. Giá vốn hàng bán</t>
  </si>
  <si>
    <t>11</t>
  </si>
  <si>
    <t>5. Lợi nhuận gộp về bán hàng và cung cấp D.vụ</t>
  </si>
  <si>
    <t>20</t>
  </si>
  <si>
    <t>6. Doanh thu hoạt động tài chính</t>
  </si>
  <si>
    <t>21</t>
  </si>
  <si>
    <t>7. Chi phí tài chính</t>
  </si>
  <si>
    <r>
      <t xml:space="preserve">  - Trong đó: </t>
    </r>
    <r>
      <rPr>
        <sz val="8"/>
        <rFont val="Arial"/>
        <family val="2"/>
      </rPr>
      <t>Chi phí lãi vay</t>
    </r>
  </si>
  <si>
    <t>8. Chi phí bán hàng</t>
  </si>
  <si>
    <t>9. Chi phí quản lý doanh nghiệp</t>
  </si>
  <si>
    <t>10. Lợi nhuận thuần từ hoạt động kinh doanh</t>
  </si>
  <si>
    <t>11. Thu nhập khác</t>
  </si>
  <si>
    <t>12. Chi phí khác</t>
  </si>
  <si>
    <t>13. Lợi nhuận khác</t>
  </si>
  <si>
    <t>14. Tổng lợi nhuận kế toán trước thuế</t>
  </si>
  <si>
    <t>15. Chi phí thuế TNDN hiện hành</t>
  </si>
  <si>
    <t>16. Chi phí thuế TNDN hoãn lại</t>
  </si>
  <si>
    <t>17. Lợi nhuận sau thuế TNDN</t>
  </si>
  <si>
    <t>BẢNG CÂN ĐỐI KẾ TOÁN GIỮA NIÊN ĐỘ</t>
  </si>
  <si>
    <t>Số cuối kỳ</t>
  </si>
  <si>
    <t>Số đầu năm</t>
  </si>
  <si>
    <t xml:space="preserve"> I. Tiền và các khoản tương đương tiền</t>
  </si>
  <si>
    <t xml:space="preserve">  1. Tiền</t>
  </si>
  <si>
    <t xml:space="preserve">  2. Các khoản tương đương tiền</t>
  </si>
  <si>
    <t xml:space="preserve"> III. Các khoản phải thu ngắn hạn</t>
  </si>
  <si>
    <t xml:space="preserve">  3. Phải thu nội bộ ngắn hạn</t>
  </si>
  <si>
    <t xml:space="preserve">  4. Phải thu theo tiến độ kế hoạch HĐXD</t>
  </si>
  <si>
    <t xml:space="preserve"> IV. Hàng tồn kho</t>
  </si>
  <si>
    <t xml:space="preserve">  1. Hàng tồn kho</t>
  </si>
  <si>
    <t xml:space="preserve"> V. Tài sản ngắn hạn khác</t>
  </si>
  <si>
    <t xml:space="preserve">  1. Chi phí trả trước ngắn hạn</t>
  </si>
  <si>
    <t xml:space="preserve">  2. Thuế GTGT được khấu trừ</t>
  </si>
  <si>
    <t xml:space="preserve">  3. Thuế và các khoản khác phải thu NN</t>
  </si>
  <si>
    <t xml:space="preserve"> I. Các khoản phải thu dài hạn</t>
  </si>
  <si>
    <t xml:space="preserve">  1. Phải thu dài hạn của khách hàng</t>
  </si>
  <si>
    <t xml:space="preserve"> II. Tài sản cố định</t>
  </si>
  <si>
    <t xml:space="preserve">  1. TSCĐ hữu hình</t>
  </si>
  <si>
    <t xml:space="preserve">    - Nguyên giá</t>
  </si>
  <si>
    <t xml:space="preserve">  2. TSCĐ thuê tài chính</t>
  </si>
  <si>
    <t xml:space="preserve">  3. TSCĐ vô hình</t>
  </si>
  <si>
    <t xml:space="preserve"> III. Bất động sản đầu tư</t>
  </si>
  <si>
    <t xml:space="preserve">  1. Đầu tư vào Công ty con</t>
  </si>
  <si>
    <t xml:space="preserve">  1. Chi phí trả trước dài hạn</t>
  </si>
  <si>
    <t xml:space="preserve">  2. Tài sản thuế thu nhập hoãn lại  </t>
  </si>
  <si>
    <t xml:space="preserve"> I. Nợ ngắn hạn</t>
  </si>
  <si>
    <t xml:space="preserve"> II. Nợ dài hạn</t>
  </si>
  <si>
    <t xml:space="preserve"> I. Vốn chủ sở hữu</t>
  </si>
  <si>
    <t xml:space="preserve">  2. Thặng dư vốn cổ phần</t>
  </si>
  <si>
    <t xml:space="preserve"> 11. Nguồn vốn đầu tư XDCB     </t>
  </si>
  <si>
    <t xml:space="preserve"> II. Nguồn kinh phí và quỹ khác</t>
  </si>
  <si>
    <t xml:space="preserve">  1. Nguồn kinh phí</t>
  </si>
  <si>
    <t xml:space="preserve">  2. Nguồn kinh phí đã hình thành TSCĐ</t>
  </si>
  <si>
    <t>Tổng nguồn vốn</t>
  </si>
  <si>
    <t>CÔNG TY CỔ PHẦN VICEM BAO BÌ BỈM SƠN</t>
  </si>
  <si>
    <t xml:space="preserve">         NGƯỜI LẬP BIỂU                           KẾ TOÁN TRƯỞNG                               GIÁM ĐỐC</t>
  </si>
  <si>
    <t xml:space="preserve">              TỔNG CÔNG TY CN XMVN</t>
  </si>
  <si>
    <t xml:space="preserve">    Nguyễn Đình Huy                             Mai Viết Dụng                                  Trần Văn Chương</t>
  </si>
  <si>
    <t xml:space="preserve">          LẬP BIỂU                               KẾ TOÁN TRƯỞNG                                   GIÁM ĐỐC</t>
  </si>
  <si>
    <t xml:space="preserve">               TỔNG CÔNG TY CN XMVN</t>
  </si>
  <si>
    <t xml:space="preserve">              Nguyễn Đình Huy                       Mai Viết Dụng                             Trần Văn Chương</t>
  </si>
  <si>
    <t xml:space="preserve">                    LẬP BIỂU                         KẾ TOÁN TRƯỞNG                              GIÁM ĐỐC</t>
  </si>
  <si>
    <t xml:space="preserve">          Nguyễn Đình Huy                              Mai Viết Dụng                               Trần Văn Chương</t>
  </si>
  <si>
    <t>( Ban hành theo Thông tư số 200/2014/TT-BTC</t>
  </si>
  <si>
    <t xml:space="preserve">                                                            ngày 22/12/2014 của Bộ Tài chính)</t>
  </si>
  <si>
    <t>Thuyết minh</t>
  </si>
  <si>
    <t xml:space="preserve"> II. Đầu tư tài chính ngắn hạn</t>
  </si>
  <si>
    <t xml:space="preserve">  1. Chứng khoán kinh doanh</t>
  </si>
  <si>
    <t xml:space="preserve">  2. Dự phòng giảm giá chứng khoán kinh doanh (*)</t>
  </si>
  <si>
    <t>3. Đầu tư nắm giữ đến ngày đáo hạn</t>
  </si>
  <si>
    <t xml:space="preserve">  1. Phải thu ngắn hạn của khách hàng</t>
  </si>
  <si>
    <t xml:space="preserve">  2. Trả trước cho người bán ngắn hạn</t>
  </si>
  <si>
    <t xml:space="preserve">  5. Phải thu về cho vay ngắn hạn</t>
  </si>
  <si>
    <t xml:space="preserve">  6. Phải thu ngắn hạn khác</t>
  </si>
  <si>
    <t xml:space="preserve">  7. Dự phòng phải thu ngắn hạn khó đòi (*)</t>
  </si>
  <si>
    <t xml:space="preserve">  8. Tài sản thiếu chờ xử lý</t>
  </si>
  <si>
    <t xml:space="preserve">  2. Dự phòng giảm giá hàng tồn kho (*)</t>
  </si>
  <si>
    <t xml:space="preserve">  4. Giao dịch mua bán lại trái phiếu chính phủ</t>
  </si>
  <si>
    <t xml:space="preserve">  5. Tài sản ngắn hạn khác</t>
  </si>
  <si>
    <t xml:space="preserve">  2. Trả trước cho người bán dài hạn</t>
  </si>
  <si>
    <t xml:space="preserve">  3. Vốn kinh doanh ở đơn vị trực thuộc</t>
  </si>
  <si>
    <t xml:space="preserve">  4. Phải thu nội bộ dài hạn</t>
  </si>
  <si>
    <t xml:space="preserve">  5. Phải thu về cho vay dài hạn</t>
  </si>
  <si>
    <t xml:space="preserve">  6. Phải thu dài hạn khác</t>
  </si>
  <si>
    <t xml:space="preserve">  7. Dự phòng phải thu dài hạn khó đòi (*)</t>
  </si>
  <si>
    <t xml:space="preserve">    - Giá trị hao mòn luỹ kế (*)</t>
  </si>
  <si>
    <t xml:space="preserve"> IV. Tài sản dở dang dài hạn</t>
  </si>
  <si>
    <t xml:space="preserve">  1. Chi phí sản xuất, kinh doanh dở dang dài hạn</t>
  </si>
  <si>
    <t xml:space="preserve">  2. Chi phí xây dựng cơ bản dở dang</t>
  </si>
  <si>
    <t xml:space="preserve"> V. Đầu tư tài chính dài hạn</t>
  </si>
  <si>
    <t xml:space="preserve">  2. Đầu tư vào Công ty liên doanh, liên kết</t>
  </si>
  <si>
    <t xml:space="preserve">  3. Đầu tư góp vốn vào đơn vị khác</t>
  </si>
  <si>
    <t xml:space="preserve">  4. Dự phòng đầu tư TC dài hạn (*)</t>
  </si>
  <si>
    <t xml:space="preserve">  5. Đầu tư nắm giữ đến ngày đáo hạn</t>
  </si>
  <si>
    <t xml:space="preserve"> VI. Tài sản dài hạn khác</t>
  </si>
  <si>
    <t xml:space="preserve">  3. Thiết bị, vật tư, phụ tùng thay thế dài hạn</t>
  </si>
  <si>
    <t xml:space="preserve">  4. Tài sản dài hạn khác</t>
  </si>
  <si>
    <t>Tổng cộng tài sản</t>
  </si>
  <si>
    <t xml:space="preserve">  1. Phải trả người bán ngắn hạn</t>
  </si>
  <si>
    <t xml:space="preserve">  2. Người mua trả tiền trước ngắn hạn</t>
  </si>
  <si>
    <t xml:space="preserve">  3. Thuế và các khoản phải nộp Nhà nước</t>
  </si>
  <si>
    <t xml:space="preserve">  4. Phải trả người lao động</t>
  </si>
  <si>
    <t xml:space="preserve">  5. Chi phí phải trả ngắn hạn</t>
  </si>
  <si>
    <t xml:space="preserve">  6. Phải trả nội bộ ngắn hạn</t>
  </si>
  <si>
    <t xml:space="preserve">  7. Phải trả theo tiến độ kế hoạch HĐXD</t>
  </si>
  <si>
    <t xml:space="preserve">  8. Doanh thu chưa thực hiện ngắn hạn</t>
  </si>
  <si>
    <t xml:space="preserve">  9. Phải trả ngắn hạn khác</t>
  </si>
  <si>
    <t xml:space="preserve">  10. Vay và nợ thuê tài chính ngắn hạn</t>
  </si>
  <si>
    <t xml:space="preserve">  11. Dự phòng phải trả ngắn hạn</t>
  </si>
  <si>
    <t xml:space="preserve">  12. Quỹ khen thưởng, phúc lợi</t>
  </si>
  <si>
    <t xml:space="preserve">  13. Quỹ bình ổn giá</t>
  </si>
  <si>
    <t xml:space="preserve">  14. Giao dịch mua bán lại trái phiếu Chính Phủ</t>
  </si>
  <si>
    <t xml:space="preserve">  1. Phải trả người bán dài hạn</t>
  </si>
  <si>
    <t xml:space="preserve">  2. Người mua trả tiền trước dài hạn</t>
  </si>
  <si>
    <t xml:space="preserve">  3. Chi phí phải trả dài hạn</t>
  </si>
  <si>
    <t xml:space="preserve">  4. Phải trả nội bộ về vốn kinh doanh</t>
  </si>
  <si>
    <t xml:space="preserve">  5. Phải trả nội bộ dài hạn</t>
  </si>
  <si>
    <t xml:space="preserve">  6. Doanh thu chưa thực hiện dài hạn</t>
  </si>
  <si>
    <t xml:space="preserve">  7. Phải trả dài hạn khác</t>
  </si>
  <si>
    <t xml:space="preserve">  8. Vay và nợ thuê tài chính dài hạn</t>
  </si>
  <si>
    <t xml:space="preserve">  9. Trái phiếu chuyển đổi</t>
  </si>
  <si>
    <t xml:space="preserve">  10. Cổ phiếu ưu đãi</t>
  </si>
  <si>
    <t xml:space="preserve">  11. Thuế thu nhập hoãn lại phải trả</t>
  </si>
  <si>
    <t xml:space="preserve">  12. Dự phòng phải trả dài hạn</t>
  </si>
  <si>
    <t xml:space="preserve">  13. Quỹ phát triển khoa học công nghệ</t>
  </si>
  <si>
    <t>D. VỐN CHỦ SỞ HỮU</t>
  </si>
  <si>
    <t>A. TÀI SẢN NGẮN HẠN</t>
  </si>
  <si>
    <t>B. TÀI SẢN DÀI HẠN</t>
  </si>
  <si>
    <t>C. NỢ PHẢI TRẢ</t>
  </si>
  <si>
    <t xml:space="preserve">  1. Vốn góp của chủ sở hữu</t>
  </si>
  <si>
    <t xml:space="preserve">  - Cổ phiếu phổ thông có quyền biểu quyết</t>
  </si>
  <si>
    <t xml:space="preserve">  - Cổ phiếu ưu đãi</t>
  </si>
  <si>
    <t xml:space="preserve">  3. Quyền chọn chuyển đổi trái phiếu</t>
  </si>
  <si>
    <t xml:space="preserve">  4. Vốn khác của chủ sở hữu</t>
  </si>
  <si>
    <t xml:space="preserve">  5. Cổ phiếu quỹ (*)</t>
  </si>
  <si>
    <t xml:space="preserve">  6. Chênh lệch đánh giá lại tài sản</t>
  </si>
  <si>
    <t xml:space="preserve">  7. Chênh lệch tỷ giá hối đoái</t>
  </si>
  <si>
    <t xml:space="preserve">  8. Quỹ đầu tư phát triển</t>
  </si>
  <si>
    <t xml:space="preserve">  9. Quỹ hỗ trợ sắp xếp doanh nghiệp</t>
  </si>
  <si>
    <t xml:space="preserve">  10. Quỹ khác thuộc vốn chủ sở hữu</t>
  </si>
  <si>
    <t xml:space="preserve">  11. Lợi nhuận sau thuế chưa phân phối</t>
  </si>
  <si>
    <t xml:space="preserve">  - LNST chưa phân phối lũy kế đến cuối kỳ trước</t>
  </si>
  <si>
    <t xml:space="preserve">  - LNST chưa phân phối kỳ này</t>
  </si>
  <si>
    <t xml:space="preserve">  - Quỹ đầu tư phát triển</t>
  </si>
  <si>
    <t>418A</t>
  </si>
  <si>
    <t>418B</t>
  </si>
  <si>
    <t>411A</t>
  </si>
  <si>
    <t>411B</t>
  </si>
  <si>
    <t>421A</t>
  </si>
  <si>
    <t>421B</t>
  </si>
  <si>
    <t>(Ban hành theo Thông tư số 200/2014/TT-BTC</t>
  </si>
  <si>
    <t>19. Lãi suy giảm trên cổ phiếu (*)</t>
  </si>
  <si>
    <t>18. Lãi cơ bản trên cổ phiếu (*)</t>
  </si>
  <si>
    <t>Mẫu số B 03-DN</t>
  </si>
  <si>
    <t>Mẫu số B 01 - DN</t>
  </si>
  <si>
    <t>Ngày 22/12/2014 của Bộ Tài chính)</t>
  </si>
  <si>
    <t>4. TiÒn l·i vay đ· tr¶</t>
  </si>
  <si>
    <t>5. ThuÕ thu nhËp doanh nghiÖp ®· nép</t>
  </si>
  <si>
    <t>3. TiÒn thu tõ ®i vay</t>
  </si>
  <si>
    <t>4. TiÒn tr¶ nî gèc vay</t>
  </si>
  <si>
    <t>5. TiÒn tr¶ nî gèc thuª tµi chÝnh</t>
  </si>
  <si>
    <t>Stt</t>
  </si>
  <si>
    <t>Néi dung</t>
  </si>
  <si>
    <t>§vt</t>
  </si>
  <si>
    <t>Sè tiÒn</t>
  </si>
  <si>
    <t>Ghi chó</t>
  </si>
  <si>
    <t>Lîi nhuËn tr­íc thuÕ</t>
  </si>
  <si>
    <t>®ång</t>
  </si>
  <si>
    <t>C¸c kho¶n ®iÒu chØnh t¨ng</t>
  </si>
  <si>
    <t>- L­¬ng H§QT kh«ng trùc tiÕp ®iÒu hµnh</t>
  </si>
  <si>
    <t>- Chi phÝ kh«ng hîp lÖ(khÊu hao, tiÒn ph¹t)</t>
  </si>
  <si>
    <t>C¸c kho¶n ®iÒu chØnh gi¶m</t>
  </si>
  <si>
    <t>- Thu nhËp tõ chia cæ tøc ®c miÔn thuÕ TNDN</t>
  </si>
  <si>
    <t>Tæng lîi nhuËn kÕ to¸n tÝnh thuÕ</t>
  </si>
  <si>
    <t xml:space="preserve">- ThuÕ TNDN ph¶i nép </t>
  </si>
  <si>
    <t xml:space="preserve">                                                              Ngày 22/12/2014 của Bộ Tài Chính)</t>
  </si>
  <si>
    <t>Luü kÕ tõ ®Çu n¨m ®Õn cuèi quý b¸o c¸o</t>
  </si>
  <si>
    <t>9. Tăng, giảm TSCĐ hữu hình:</t>
  </si>
  <si>
    <t>Tại ngày 31 tháng 12 năm 2015</t>
  </si>
  <si>
    <t>QUÝ IV - NĂM 2015</t>
  </si>
  <si>
    <t>Từ ngµy 01/1/2015 ®Õn ngµy 31/12/2015</t>
  </si>
  <si>
    <t>x¸c ®Þnh thuÕ TNDN ph¶I nép n¨m 2015</t>
  </si>
  <si>
    <t>Sè d­ 31/12/2015:</t>
  </si>
  <si>
    <t>Quý IV</t>
  </si>
  <si>
    <t>Bỉm sơn, ngày 15 tháng 01 năm 2016</t>
  </si>
  <si>
    <t>Bỉm Sơn, ngày  15  tháng 01 năm 2016</t>
  </si>
  <si>
    <t>Ban hành theo QĐ số 15/2006/QĐ-BTC</t>
  </si>
  <si>
    <t xml:space="preserve">                                                              Ngày 20/03/2006 của Bộ trưởng BTC</t>
  </si>
  <si>
    <t xml:space="preserve">BÁO CÁO KẾT QUẢ HOẠT ĐỘNG KINH DOANH </t>
  </si>
  <si>
    <t>Từ 01/01/2014</t>
  </si>
  <si>
    <t>đến 31/12/2014</t>
  </si>
  <si>
    <t>18. Lãi cơ bản trên cổ phiếu</t>
  </si>
  <si>
    <t>Kỳ kế toán từ ngày 01/1/2015 đến 31/12/2015</t>
  </si>
  <si>
    <t>Từ 01/01/2015</t>
  </si>
  <si>
    <t>đến 31/12/2015</t>
  </si>
  <si>
    <t>Bỉm Sơn, ngày 15 tháng 01 năm 2016</t>
  </si>
  <si>
    <t>5.</t>
  </si>
  <si>
    <t>Chi phí NVL</t>
  </si>
  <si>
    <t>IV.</t>
  </si>
  <si>
    <t>1.</t>
  </si>
  <si>
    <t>ĐVT</t>
  </si>
  <si>
    <t>- 621</t>
  </si>
  <si>
    <t>- 6272</t>
  </si>
  <si>
    <t>- 6273</t>
  </si>
  <si>
    <t>- 6422</t>
  </si>
  <si>
    <t>- 6423</t>
  </si>
  <si>
    <t>đồng</t>
  </si>
  <si>
    <t>CHI PHÍ SXKD THEO YẾU TỐ</t>
  </si>
  <si>
    <t>Năm 2014</t>
  </si>
  <si>
    <t>Năm 2015</t>
  </si>
  <si>
    <t>Chi phí nhân công</t>
  </si>
  <si>
    <t>- 622</t>
  </si>
  <si>
    <t>- 6421</t>
  </si>
  <si>
    <t>3.</t>
  </si>
  <si>
    <t>Chi phí khấu hao, SCL TSCĐ</t>
  </si>
  <si>
    <t>2.</t>
  </si>
  <si>
    <t>- 62741</t>
  </si>
  <si>
    <t>- 6424</t>
  </si>
  <si>
    <t>- 62742</t>
  </si>
  <si>
    <t xml:space="preserve">4. </t>
  </si>
  <si>
    <t>Dự phòng (hoàn nhập)</t>
  </si>
  <si>
    <t>- Phải thu khó đòi</t>
  </si>
  <si>
    <t>- Giảm giá CK</t>
  </si>
  <si>
    <t>Thuế, phí, lệ phí</t>
  </si>
  <si>
    <t>6.</t>
  </si>
  <si>
    <t>Chi phí dịch vụ mua ngoài</t>
  </si>
  <si>
    <t>Chi phí bằng tiền khác</t>
  </si>
  <si>
    <t>- 6427</t>
  </si>
  <si>
    <t>- 6277</t>
  </si>
  <si>
    <t>7.</t>
  </si>
  <si>
    <t>- 6428</t>
  </si>
  <si>
    <t>- 6278</t>
  </si>
  <si>
    <t>- 6418</t>
  </si>
  <si>
    <t>- 6411</t>
  </si>
  <si>
    <t>- 6412</t>
  </si>
  <si>
    <t>- 6414</t>
  </si>
  <si>
    <t>- 6415</t>
  </si>
  <si>
    <t>Tổng cộng:</t>
  </si>
  <si>
    <t>12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</si>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</sst>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9" formatCode="_(* #,##0_);_(* \(#,##0\);_(* &quot;-&quot;_);_(@_)"/>
    <numFmt numFmtId="171" formatCode="_(* #,##0.00_);_(* \(#,##0.00\);_(* &quot;-&quot;??_);_(@_)"/>
    <numFmt numFmtId="172" formatCode="_-* #,##0_-;\-* #,##0_-;_-* &quot;-&quot;??_-;_-@_-"/>
    <numFmt numFmtId="173" formatCode="_(* #,##0_);_(* \(#,##0\);_(* &quot;-&quot;??_);_(@_)"/>
    <numFmt numFmtId="174" formatCode="_(* #,##0.0_);_(* \(#,##0.0\);_(* &quot;-&quot;??_);_(@_)"/>
  </numFmts>
  <fonts count="8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.VnArialH"/>
      <family val="2"/>
    </font>
    <font>
      <b/>
      <sz val="14"/>
      <name val=".VnTimeH"/>
      <family val="2"/>
    </font>
    <font>
      <b/>
      <i/>
      <sz val="10"/>
      <name val=".VnArial"/>
      <family val="2"/>
    </font>
    <font>
      <sz val="10"/>
      <name val=".VnArial"/>
      <family val="2"/>
    </font>
    <font>
      <i/>
      <sz val="11"/>
      <color indexed="12"/>
      <name val=".VnArial"/>
      <family val="2"/>
    </font>
    <font>
      <i/>
      <sz val="12"/>
      <name val=".VnTime"/>
      <family val="2"/>
    </font>
    <font>
      <b/>
      <sz val="10"/>
      <name val=".VnArial"/>
      <family val="2"/>
    </font>
    <font>
      <b/>
      <sz val="10"/>
      <color indexed="10"/>
      <name val=".VnArial"/>
      <family val="2"/>
    </font>
    <font>
      <b/>
      <sz val="9"/>
      <color indexed="12"/>
      <name val=".VnArial"/>
      <family val="2"/>
    </font>
    <font>
      <sz val="12"/>
      <name val=".VnTime"/>
      <family val="2"/>
    </font>
    <font>
      <sz val="9"/>
      <name val=".VnArial"/>
      <family val="2"/>
    </font>
    <font>
      <sz val="9"/>
      <color indexed="8"/>
      <name val=".VnArial"/>
      <family val="2"/>
    </font>
    <font>
      <sz val="10"/>
      <color indexed="12"/>
      <name val=".VnArial"/>
      <family val="2"/>
    </font>
    <font>
      <sz val="10"/>
      <color indexed="16"/>
      <name val=".VnArial"/>
      <family val="2"/>
    </font>
    <font>
      <sz val="10"/>
      <color indexed="61"/>
      <name val=".VnArial"/>
      <family val="2"/>
    </font>
    <font>
      <b/>
      <sz val="9"/>
      <name val=".VnArial"/>
      <family val="2"/>
    </font>
    <font>
      <b/>
      <sz val="9"/>
      <name val=".VnTime"/>
      <family val="2"/>
    </font>
    <font>
      <sz val="9"/>
      <color indexed="12"/>
      <name val=".VnArial"/>
      <family val="2"/>
    </font>
    <font>
      <sz val="9"/>
      <color indexed="12"/>
      <name val=".VnTime"/>
      <family val="2"/>
    </font>
    <font>
      <sz val="9"/>
      <color indexed="12"/>
      <name val=".VnArial"/>
      <family val="2"/>
    </font>
    <font>
      <b/>
      <i/>
      <sz val="9"/>
      <color indexed="12"/>
      <name val=".VnArial"/>
      <family val="2"/>
    </font>
    <font>
      <b/>
      <sz val="10"/>
      <color indexed="16"/>
      <name val=".VnArial"/>
      <family val="2"/>
    </font>
    <font>
      <sz val="9"/>
      <name val=".VnArialH"/>
      <family val="2"/>
    </font>
    <font>
      <sz val="9"/>
      <color indexed="10"/>
      <name val=".VnArial"/>
      <family val="2"/>
    </font>
    <font>
      <b/>
      <u val="singleAccounting"/>
      <sz val="10"/>
      <color indexed="12"/>
      <name val=".VnArial"/>
      <family val="2"/>
    </font>
    <font>
      <b/>
      <u val="singleAccounting"/>
      <sz val="10"/>
      <color indexed="12"/>
      <name val="Arial"/>
      <family val="2"/>
    </font>
    <font>
      <b/>
      <u val="singleAccounting"/>
      <sz val="10"/>
      <color indexed="16"/>
      <name val=".VnArial"/>
      <family val="2"/>
    </font>
    <font>
      <b/>
      <u val="singleAccounting"/>
      <sz val="10"/>
      <color indexed="16"/>
      <name val="Arial"/>
      <family val="2"/>
    </font>
    <font>
      <sz val="11"/>
      <name val="Arial"/>
      <family val="2"/>
    </font>
    <font>
      <b/>
      <sz val="9"/>
      <color indexed="10"/>
      <name val=".VnArial"/>
      <family val="2"/>
    </font>
    <font>
      <b/>
      <u/>
      <sz val="9"/>
      <color indexed="12"/>
      <name val=".VnArial"/>
      <family val="2"/>
    </font>
    <font>
      <b/>
      <sz val="11"/>
      <name val="Arial"/>
      <family val="2"/>
    </font>
    <font>
      <b/>
      <sz val="9"/>
      <color indexed="12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i/>
      <u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12"/>
      <name val="Arial"/>
      <family val="2"/>
    </font>
    <font>
      <b/>
      <sz val="13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.VnTime"/>
      <family val="2"/>
    </font>
    <font>
      <sz val="13"/>
      <color theme="1"/>
      <name val=".VnTime"/>
      <family val="2"/>
    </font>
    <font>
      <i/>
      <sz val="13"/>
      <color theme="1"/>
      <name val=".VnTime"/>
      <family val="2"/>
    </font>
    <font>
      <b/>
      <i/>
      <sz val="13"/>
      <color theme="1"/>
      <name val=".VnTime"/>
      <family val="2"/>
    </font>
    <font>
      <b/>
      <sz val="9"/>
      <color rgb="FFFF0000"/>
      <name val=".Vn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.VnTimeH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29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7" fillId="0" borderId="0" xfId="0" applyNumberFormat="1" applyFont="1"/>
    <xf numFmtId="4" fontId="11" fillId="2" borderId="1" xfId="0" applyNumberFormat="1" applyFont="1" applyFill="1" applyBorder="1" applyAlignment="1">
      <alignment horizontal="center" vertical="center"/>
    </xf>
    <xf numFmtId="0" fontId="14" fillId="0" borderId="2" xfId="0" applyFont="1" applyBorder="1"/>
    <xf numFmtId="49" fontId="14" fillId="0" borderId="2" xfId="0" applyNumberFormat="1" applyFont="1" applyBorder="1" applyAlignment="1">
      <alignment horizontal="center"/>
    </xf>
    <xf numFmtId="3" fontId="15" fillId="0" borderId="2" xfId="0" applyNumberFormat="1" applyFont="1" applyBorder="1"/>
    <xf numFmtId="3" fontId="15" fillId="0" borderId="2" xfId="0" applyNumberFormat="1" applyFont="1" applyBorder="1" applyAlignment="1">
      <alignment horizontal="right"/>
    </xf>
    <xf numFmtId="0" fontId="7" fillId="0" borderId="0" xfId="0" applyFont="1"/>
    <xf numFmtId="3" fontId="16" fillId="0" borderId="0" xfId="0" applyNumberFormat="1" applyFont="1"/>
    <xf numFmtId="3" fontId="17" fillId="0" borderId="0" xfId="0" applyNumberFormat="1" applyFont="1"/>
    <xf numFmtId="3" fontId="18" fillId="0" borderId="0" xfId="0" applyNumberFormat="1" applyFont="1"/>
    <xf numFmtId="0" fontId="12" fillId="0" borderId="2" xfId="0" applyFont="1" applyBorder="1" applyAlignment="1">
      <alignment vertical="justify"/>
    </xf>
    <xf numFmtId="0" fontId="12" fillId="0" borderId="2" xfId="0" applyFont="1" applyBorder="1" applyAlignment="1">
      <alignment horizontal="center" vertical="center"/>
    </xf>
    <xf numFmtId="3" fontId="12" fillId="0" borderId="2" xfId="0" applyNumberFormat="1" applyFont="1" applyBorder="1"/>
    <xf numFmtId="3" fontId="12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vertical="justify"/>
    </xf>
    <xf numFmtId="0" fontId="19" fillId="0" borderId="2" xfId="0" applyFont="1" applyBorder="1" applyAlignment="1">
      <alignment horizontal="center" vertical="center"/>
    </xf>
    <xf numFmtId="172" fontId="20" fillId="0" borderId="2" xfId="1" applyNumberFormat="1" applyFont="1" applyBorder="1"/>
    <xf numFmtId="172" fontId="20" fillId="0" borderId="2" xfId="1" applyNumberFormat="1" applyFont="1" applyBorder="1" applyAlignment="1">
      <alignment horizontal="right"/>
    </xf>
    <xf numFmtId="0" fontId="21" fillId="0" borderId="2" xfId="0" applyFont="1" applyBorder="1"/>
    <xf numFmtId="0" fontId="22" fillId="0" borderId="2" xfId="0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3" fontId="14" fillId="0" borderId="2" xfId="0" applyNumberFormat="1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3" fontId="12" fillId="0" borderId="2" xfId="1" applyNumberFormat="1" applyFont="1" applyBorder="1" applyAlignment="1">
      <alignment horizontal="right"/>
    </xf>
    <xf numFmtId="0" fontId="19" fillId="0" borderId="2" xfId="0" applyFont="1" applyBorder="1"/>
    <xf numFmtId="0" fontId="19" fillId="0" borderId="2" xfId="0" applyFont="1" applyBorder="1" applyAlignment="1">
      <alignment horizontal="center"/>
    </xf>
    <xf numFmtId="172" fontId="19" fillId="0" borderId="2" xfId="1" applyNumberFormat="1" applyFont="1" applyBorder="1" applyAlignment="1">
      <alignment horizontal="right"/>
    </xf>
    <xf numFmtId="0" fontId="23" fillId="0" borderId="2" xfId="0" applyFont="1" applyBorder="1"/>
    <xf numFmtId="0" fontId="23" fillId="0" borderId="2" xfId="0" applyFont="1" applyBorder="1" applyAlignment="1">
      <alignment horizontal="right"/>
    </xf>
    <xf numFmtId="0" fontId="24" fillId="0" borderId="2" xfId="0" applyFont="1" applyBorder="1"/>
    <xf numFmtId="3" fontId="19" fillId="0" borderId="2" xfId="0" applyNumberFormat="1" applyFont="1" applyBorder="1" applyAlignment="1">
      <alignment horizontal="right"/>
    </xf>
    <xf numFmtId="172" fontId="25" fillId="0" borderId="0" xfId="1" applyNumberFormat="1" applyFont="1"/>
    <xf numFmtId="0" fontId="1" fillId="0" borderId="0" xfId="0" applyFont="1"/>
    <xf numFmtId="3" fontId="1" fillId="0" borderId="0" xfId="0" applyNumberFormat="1" applyFont="1"/>
    <xf numFmtId="0" fontId="26" fillId="0" borderId="2" xfId="0" applyFont="1" applyBorder="1"/>
    <xf numFmtId="3" fontId="27" fillId="0" borderId="2" xfId="0" applyNumberFormat="1" applyFont="1" applyBorder="1" applyAlignment="1">
      <alignment horizontal="right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172" fontId="28" fillId="0" borderId="0" xfId="1" applyNumberFormat="1" applyFont="1" applyAlignment="1">
      <alignment horizontal="right"/>
    </xf>
    <xf numFmtId="3" fontId="29" fillId="0" borderId="0" xfId="0" applyNumberFormat="1" applyFont="1"/>
    <xf numFmtId="0" fontId="7" fillId="0" borderId="0" xfId="0" applyFont="1" applyAlignment="1">
      <alignment horizontal="left"/>
    </xf>
    <xf numFmtId="4" fontId="7" fillId="0" borderId="0" xfId="0" applyNumberFormat="1" applyFont="1"/>
    <xf numFmtId="172" fontId="17" fillId="0" borderId="0" xfId="0" applyNumberFormat="1" applyFont="1"/>
    <xf numFmtId="172" fontId="30" fillId="0" borderId="0" xfId="0" applyNumberFormat="1" applyFont="1" applyAlignment="1">
      <alignment horizontal="right"/>
    </xf>
    <xf numFmtId="3" fontId="31" fillId="0" borderId="0" xfId="0" applyNumberFormat="1" applyFont="1"/>
    <xf numFmtId="0" fontId="6" fillId="0" borderId="0" xfId="0" applyFont="1" applyAlignment="1">
      <alignment horizontal="right"/>
    </xf>
    <xf numFmtId="172" fontId="0" fillId="0" borderId="0" xfId="0" applyNumberFormat="1"/>
    <xf numFmtId="172" fontId="19" fillId="0" borderId="0" xfId="1" applyNumberFormat="1" applyFont="1" applyAlignment="1">
      <alignment horizontal="right"/>
    </xf>
    <xf numFmtId="3" fontId="0" fillId="0" borderId="0" xfId="0" applyNumberFormat="1"/>
    <xf numFmtId="3" fontId="33" fillId="0" borderId="0" xfId="0" applyNumberFormat="1" applyFont="1" applyAlignment="1">
      <alignment horizontal="right"/>
    </xf>
    <xf numFmtId="3" fontId="12" fillId="0" borderId="0" xfId="0" applyNumberFormat="1" applyFont="1"/>
    <xf numFmtId="3" fontId="34" fillId="0" borderId="0" xfId="0" applyNumberFormat="1" applyFont="1"/>
    <xf numFmtId="172" fontId="10" fillId="0" borderId="0" xfId="1" applyNumberFormat="1" applyFont="1"/>
    <xf numFmtId="172" fontId="10" fillId="0" borderId="0" xfId="0" applyNumberFormat="1" applyFont="1"/>
    <xf numFmtId="0" fontId="32" fillId="0" borderId="0" xfId="0" applyFont="1"/>
    <xf numFmtId="173" fontId="35" fillId="0" borderId="0" xfId="1" applyNumberFormat="1" applyFont="1"/>
    <xf numFmtId="0" fontId="35" fillId="3" borderId="1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justify"/>
    </xf>
    <xf numFmtId="0" fontId="36" fillId="0" borderId="2" xfId="0" applyFont="1" applyBorder="1"/>
    <xf numFmtId="0" fontId="32" fillId="0" borderId="2" xfId="0" applyFont="1" applyBorder="1"/>
    <xf numFmtId="0" fontId="37" fillId="0" borderId="4" xfId="0" applyFont="1" applyBorder="1"/>
    <xf numFmtId="173" fontId="38" fillId="0" borderId="4" xfId="1" applyNumberFormat="1" applyFont="1" applyBorder="1"/>
    <xf numFmtId="173" fontId="32" fillId="0" borderId="0" xfId="0" applyNumberFormat="1" applyFont="1"/>
    <xf numFmtId="173" fontId="35" fillId="0" borderId="4" xfId="1" applyNumberFormat="1" applyFont="1" applyBorder="1"/>
    <xf numFmtId="0" fontId="39" fillId="0" borderId="4" xfId="0" applyFont="1" applyBorder="1"/>
    <xf numFmtId="173" fontId="32" fillId="0" borderId="4" xfId="1" applyNumberFormat="1" applyFont="1" applyBorder="1"/>
    <xf numFmtId="174" fontId="32" fillId="0" borderId="4" xfId="1" applyNumberFormat="1" applyFont="1" applyBorder="1"/>
    <xf numFmtId="0" fontId="32" fillId="0" borderId="4" xfId="0" applyFont="1" applyBorder="1"/>
    <xf numFmtId="0" fontId="40" fillId="0" borderId="4" xfId="0" applyFont="1" applyBorder="1"/>
    <xf numFmtId="173" fontId="40" fillId="0" borderId="4" xfId="1" applyNumberFormat="1" applyFont="1" applyBorder="1"/>
    <xf numFmtId="3" fontId="32" fillId="0" borderId="4" xfId="1" applyNumberFormat="1" applyFont="1" applyBorder="1"/>
    <xf numFmtId="173" fontId="41" fillId="0" borderId="4" xfId="1" applyNumberFormat="1" applyFont="1" applyBorder="1"/>
    <xf numFmtId="0" fontId="35" fillId="0" borderId="4" xfId="0" applyFont="1" applyBorder="1"/>
    <xf numFmtId="3" fontId="32" fillId="0" borderId="4" xfId="0" applyNumberFormat="1" applyFont="1" applyBorder="1"/>
    <xf numFmtId="0" fontId="42" fillId="0" borderId="4" xfId="0" applyFont="1" applyBorder="1"/>
    <xf numFmtId="173" fontId="43" fillId="0" borderId="4" xfId="1" applyNumberFormat="1" applyFont="1" applyBorder="1"/>
    <xf numFmtId="0" fontId="36" fillId="0" borderId="4" xfId="0" applyFont="1" applyBorder="1"/>
    <xf numFmtId="0" fontId="42" fillId="0" borderId="3" xfId="0" applyFont="1" applyBorder="1"/>
    <xf numFmtId="173" fontId="43" fillId="0" borderId="3" xfId="1" applyNumberFormat="1" applyFont="1" applyBorder="1"/>
    <xf numFmtId="173" fontId="43" fillId="0" borderId="5" xfId="1" applyNumberFormat="1" applyFont="1" applyBorder="1"/>
    <xf numFmtId="0" fontId="37" fillId="0" borderId="0" xfId="0" applyFont="1" applyBorder="1"/>
    <xf numFmtId="173" fontId="35" fillId="0" borderId="0" xfId="1" applyNumberFormat="1" applyFon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9" fillId="2" borderId="1" xfId="0" applyFont="1" applyFill="1" applyBorder="1" applyAlignment="1">
      <alignment horizontal="center" vertical="center"/>
    </xf>
    <xf numFmtId="0" fontId="3" fillId="0" borderId="6" xfId="0" applyFont="1" applyBorder="1"/>
    <xf numFmtId="49" fontId="50" fillId="0" borderId="6" xfId="0" applyNumberFormat="1" applyFont="1" applyBorder="1" applyAlignment="1">
      <alignment horizontal="center"/>
    </xf>
    <xf numFmtId="3" fontId="51" fillId="0" borderId="6" xfId="0" applyNumberFormat="1" applyFont="1" applyBorder="1"/>
    <xf numFmtId="0" fontId="3" fillId="0" borderId="4" xfId="0" applyFont="1" applyBorder="1"/>
    <xf numFmtId="49" fontId="50" fillId="0" borderId="4" xfId="0" applyNumberFormat="1" applyFont="1" applyBorder="1" applyAlignment="1">
      <alignment horizontal="center"/>
    </xf>
    <xf numFmtId="3" fontId="51" fillId="0" borderId="4" xfId="0" applyNumberFormat="1" applyFont="1" applyBorder="1"/>
    <xf numFmtId="0" fontId="51" fillId="0" borderId="4" xfId="0" applyFont="1" applyBorder="1"/>
    <xf numFmtId="172" fontId="0" fillId="0" borderId="0" xfId="1" applyNumberFormat="1" applyFont="1"/>
    <xf numFmtId="0" fontId="52" fillId="0" borderId="0" xfId="0" applyFont="1" applyBorder="1" applyAlignment="1">
      <alignment horizontal="right"/>
    </xf>
    <xf numFmtId="3" fontId="53" fillId="0" borderId="0" xfId="0" applyNumberFormat="1" applyFont="1" applyBorder="1"/>
    <xf numFmtId="3" fontId="49" fillId="0" borderId="0" xfId="0" applyNumberFormat="1" applyFont="1"/>
    <xf numFmtId="0" fontId="49" fillId="0" borderId="0" xfId="0" applyFont="1"/>
    <xf numFmtId="0" fontId="50" fillId="0" borderId="4" xfId="0" applyNumberFormat="1" applyFont="1" applyBorder="1" applyAlignment="1">
      <alignment horizontal="center"/>
    </xf>
    <xf numFmtId="0" fontId="0" fillId="0" borderId="0" xfId="0" applyBorder="1"/>
    <xf numFmtId="0" fontId="54" fillId="0" borderId="4" xfId="0" applyFont="1" applyBorder="1"/>
    <xf numFmtId="0" fontId="55" fillId="0" borderId="4" xfId="0" applyNumberFormat="1" applyFont="1" applyBorder="1" applyAlignment="1">
      <alignment horizontal="center"/>
    </xf>
    <xf numFmtId="3" fontId="56" fillId="0" borderId="4" xfId="0" applyNumberFormat="1" applyFont="1" applyBorder="1"/>
    <xf numFmtId="3" fontId="56" fillId="0" borderId="6" xfId="0" applyNumberFormat="1" applyFont="1" applyBorder="1"/>
    <xf numFmtId="0" fontId="57" fillId="4" borderId="0" xfId="0" applyFont="1" applyFill="1" applyBorder="1"/>
    <xf numFmtId="3" fontId="58" fillId="4" borderId="0" xfId="0" applyNumberFormat="1" applyFont="1" applyFill="1" applyBorder="1"/>
    <xf numFmtId="0" fontId="59" fillId="0" borderId="7" xfId="0" applyFont="1" applyBorder="1"/>
    <xf numFmtId="0" fontId="36" fillId="0" borderId="7" xfId="0" applyNumberFormat="1" applyFont="1" applyBorder="1" applyAlignment="1">
      <alignment horizontal="center"/>
    </xf>
    <xf numFmtId="4" fontId="36" fillId="0" borderId="7" xfId="0" applyNumberFormat="1" applyFont="1" applyBorder="1"/>
    <xf numFmtId="4" fontId="36" fillId="0" borderId="6" xfId="0" applyNumberFormat="1" applyFont="1" applyBorder="1"/>
    <xf numFmtId="0" fontId="50" fillId="0" borderId="8" xfId="0" applyFont="1" applyBorder="1"/>
    <xf numFmtId="0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3" fontId="55" fillId="0" borderId="8" xfId="0" applyNumberFormat="1" applyFont="1" applyBorder="1"/>
    <xf numFmtId="0" fontId="47" fillId="0" borderId="0" xfId="0" applyFont="1"/>
    <xf numFmtId="0" fontId="37" fillId="0" borderId="0" xfId="0" applyFont="1" applyAlignment="1">
      <alignment horizontal="right"/>
    </xf>
    <xf numFmtId="172" fontId="52" fillId="0" borderId="0" xfId="0" applyNumberFormat="1" applyFont="1"/>
    <xf numFmtId="0" fontId="52" fillId="0" borderId="0" xfId="0" applyFont="1"/>
    <xf numFmtId="172" fontId="52" fillId="0" borderId="0" xfId="1" applyNumberFormat="1" applyFont="1"/>
    <xf numFmtId="0" fontId="62" fillId="0" borderId="0" xfId="0" applyFont="1" applyAlignment="1">
      <alignment horizontal="right"/>
    </xf>
    <xf numFmtId="0" fontId="46" fillId="0" borderId="6" xfId="0" applyFont="1" applyBorder="1"/>
    <xf numFmtId="0" fontId="46" fillId="0" borderId="6" xfId="0" applyFont="1" applyBorder="1" applyAlignment="1">
      <alignment horizontal="center"/>
    </xf>
    <xf numFmtId="3" fontId="46" fillId="0" borderId="6" xfId="0" applyNumberFormat="1" applyFont="1" applyBorder="1"/>
    <xf numFmtId="0" fontId="49" fillId="0" borderId="4" xfId="0" applyFont="1" applyBorder="1"/>
    <xf numFmtId="3" fontId="49" fillId="0" borderId="4" xfId="0" applyNumberFormat="1" applyFont="1" applyBorder="1"/>
    <xf numFmtId="0" fontId="47" fillId="0" borderId="4" xfId="0" applyFont="1" applyBorder="1"/>
    <xf numFmtId="0" fontId="47" fillId="0" borderId="4" xfId="0" applyFont="1" applyBorder="1" applyAlignment="1">
      <alignment horizontal="center"/>
    </xf>
    <xf numFmtId="3" fontId="47" fillId="0" borderId="4" xfId="0" applyNumberFormat="1" applyFont="1" applyBorder="1"/>
    <xf numFmtId="0" fontId="46" fillId="0" borderId="7" xfId="0" applyFont="1" applyBorder="1"/>
    <xf numFmtId="3" fontId="46" fillId="0" borderId="7" xfId="0" applyNumberFormat="1" applyFont="1" applyBorder="1"/>
    <xf numFmtId="3" fontId="49" fillId="0" borderId="7" xfId="0" applyNumberFormat="1" applyFont="1" applyBorder="1"/>
    <xf numFmtId="0" fontId="47" fillId="0" borderId="7" xfId="0" applyFont="1" applyBorder="1"/>
    <xf numFmtId="3" fontId="47" fillId="0" borderId="7" xfId="0" applyNumberFormat="1" applyFont="1" applyBorder="1"/>
    <xf numFmtId="3" fontId="47" fillId="0" borderId="4" xfId="0" applyNumberFormat="1" applyFont="1" applyBorder="1" applyAlignment="1">
      <alignment horizontal="right"/>
    </xf>
    <xf numFmtId="3" fontId="47" fillId="0" borderId="7" xfId="0" applyNumberFormat="1" applyFont="1" applyBorder="1" applyAlignment="1">
      <alignment horizontal="right"/>
    </xf>
    <xf numFmtId="0" fontId="47" fillId="0" borderId="5" xfId="0" applyFont="1" applyBorder="1"/>
    <xf numFmtId="3" fontId="47" fillId="0" borderId="5" xfId="0" applyNumberFormat="1" applyFont="1" applyBorder="1" applyAlignment="1">
      <alignment horizontal="right"/>
    </xf>
    <xf numFmtId="3" fontId="49" fillId="0" borderId="4" xfId="0" applyNumberFormat="1" applyFont="1" applyBorder="1" applyAlignment="1">
      <alignment horizontal="right"/>
    </xf>
    <xf numFmtId="3" fontId="49" fillId="2" borderId="1" xfId="0" applyNumberFormat="1" applyFont="1" applyFill="1" applyBorder="1" applyAlignment="1">
      <alignment horizontal="right" vertical="center"/>
    </xf>
    <xf numFmtId="0" fontId="46" fillId="0" borderId="9" xfId="0" applyFont="1" applyBorder="1"/>
    <xf numFmtId="3" fontId="46" fillId="0" borderId="9" xfId="0" applyNumberFormat="1" applyFont="1" applyBorder="1"/>
    <xf numFmtId="0" fontId="46" fillId="0" borderId="4" xfId="0" applyFont="1" applyBorder="1"/>
    <xf numFmtId="3" fontId="46" fillId="0" borderId="4" xfId="0" applyNumberFormat="1" applyFont="1" applyBorder="1"/>
    <xf numFmtId="3" fontId="47" fillId="0" borderId="5" xfId="0" applyNumberFormat="1" applyFont="1" applyBorder="1"/>
    <xf numFmtId="0" fontId="47" fillId="0" borderId="9" xfId="0" applyFont="1" applyBorder="1"/>
    <xf numFmtId="3" fontId="47" fillId="0" borderId="9" xfId="0" applyNumberFormat="1" applyFont="1" applyBorder="1"/>
    <xf numFmtId="0" fontId="49" fillId="0" borderId="6" xfId="0" applyFont="1" applyBorder="1"/>
    <xf numFmtId="3" fontId="49" fillId="0" borderId="6" xfId="0" applyNumberFormat="1" applyFont="1" applyBorder="1"/>
    <xf numFmtId="0" fontId="47" fillId="0" borderId="8" xfId="0" applyFont="1" applyBorder="1"/>
    <xf numFmtId="0" fontId="35" fillId="0" borderId="0" xfId="0" applyFont="1"/>
    <xf numFmtId="0" fontId="65" fillId="0" borderId="0" xfId="0" applyFont="1"/>
    <xf numFmtId="3" fontId="65" fillId="0" borderId="0" xfId="0" applyNumberFormat="1" applyFont="1"/>
    <xf numFmtId="0" fontId="49" fillId="2" borderId="10" xfId="0" applyFont="1" applyFill="1" applyBorder="1" applyAlignment="1">
      <alignment horizontal="center" vertical="center"/>
    </xf>
    <xf numFmtId="0" fontId="49" fillId="2" borderId="1" xfId="0" applyFont="1" applyFill="1" applyBorder="1" applyAlignment="1">
      <alignment horizontal="center" vertical="justify"/>
    </xf>
    <xf numFmtId="0" fontId="49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3" fontId="49" fillId="0" borderId="16" xfId="0" applyNumberFormat="1" applyFont="1" applyBorder="1"/>
    <xf numFmtId="3" fontId="47" fillId="0" borderId="16" xfId="0" applyNumberFormat="1" applyFont="1" applyBorder="1"/>
    <xf numFmtId="3" fontId="49" fillId="0" borderId="17" xfId="0" applyNumberFormat="1" applyFont="1" applyBorder="1"/>
    <xf numFmtId="0" fontId="47" fillId="0" borderId="16" xfId="0" applyFont="1" applyBorder="1"/>
    <xf numFmtId="0" fontId="47" fillId="0" borderId="17" xfId="0" applyFont="1" applyBorder="1"/>
    <xf numFmtId="3" fontId="47" fillId="0" borderId="16" xfId="0" applyNumberFormat="1" applyFont="1" applyBorder="1" applyAlignment="1">
      <alignment horizontal="right"/>
    </xf>
    <xf numFmtId="3" fontId="47" fillId="0" borderId="17" xfId="0" applyNumberFormat="1" applyFont="1" applyBorder="1" applyAlignment="1">
      <alignment horizontal="right"/>
    </xf>
    <xf numFmtId="3" fontId="47" fillId="0" borderId="18" xfId="0" applyNumberFormat="1" applyFont="1" applyBorder="1" applyAlignment="1">
      <alignment horizontal="right"/>
    </xf>
    <xf numFmtId="3" fontId="49" fillId="0" borderId="16" xfId="0" applyNumberFormat="1" applyFont="1" applyBorder="1" applyAlignment="1">
      <alignment horizontal="right"/>
    </xf>
    <xf numFmtId="3" fontId="49" fillId="2" borderId="19" xfId="0" applyNumberFormat="1" applyFont="1" applyFill="1" applyBorder="1" applyAlignment="1">
      <alignment horizontal="right" vertical="center"/>
    </xf>
    <xf numFmtId="3" fontId="46" fillId="0" borderId="20" xfId="0" applyNumberFormat="1" applyFont="1" applyBorder="1"/>
    <xf numFmtId="3" fontId="46" fillId="0" borderId="16" xfId="0" applyNumberFormat="1" applyFont="1" applyBorder="1"/>
    <xf numFmtId="3" fontId="47" fillId="0" borderId="18" xfId="0" applyNumberFormat="1" applyFont="1" applyBorder="1"/>
    <xf numFmtId="3" fontId="47" fillId="0" borderId="20" xfId="0" applyNumberFormat="1" applyFont="1" applyBorder="1"/>
    <xf numFmtId="3" fontId="49" fillId="0" borderId="21" xfId="0" applyNumberFormat="1" applyFont="1" applyBorder="1"/>
    <xf numFmtId="0" fontId="67" fillId="0" borderId="4" xfId="0" applyFont="1" applyBorder="1"/>
    <xf numFmtId="0" fontId="67" fillId="0" borderId="11" xfId="0" applyFont="1" applyBorder="1" applyAlignment="1">
      <alignment horizontal="center"/>
    </xf>
    <xf numFmtId="3" fontId="67" fillId="0" borderId="16" xfId="0" applyNumberFormat="1" applyFont="1" applyBorder="1"/>
    <xf numFmtId="3" fontId="67" fillId="0" borderId="4" xfId="0" applyNumberFormat="1" applyFont="1" applyBorder="1"/>
    <xf numFmtId="0" fontId="68" fillId="0" borderId="7" xfId="0" applyFont="1" applyBorder="1"/>
    <xf numFmtId="0" fontId="69" fillId="0" borderId="7" xfId="0" applyNumberFormat="1" applyFont="1" applyBorder="1" applyAlignment="1">
      <alignment horizontal="center"/>
    </xf>
    <xf numFmtId="0" fontId="0" fillId="0" borderId="2" xfId="0" applyBorder="1"/>
    <xf numFmtId="0" fontId="13" fillId="0" borderId="2" xfId="0" applyFont="1" applyBorder="1"/>
    <xf numFmtId="0" fontId="7" fillId="5" borderId="1" xfId="0" applyFont="1" applyFill="1" applyBorder="1" applyAlignment="1">
      <alignment horizontal="center" vertical="center"/>
    </xf>
    <xf numFmtId="0" fontId="47" fillId="5" borderId="1" xfId="0" applyFont="1" applyFill="1" applyBorder="1" applyAlignment="1">
      <alignment horizontal="center" vertical="center"/>
    </xf>
    <xf numFmtId="0" fontId="70" fillId="0" borderId="4" xfId="0" applyFont="1" applyBorder="1"/>
    <xf numFmtId="0" fontId="70" fillId="0" borderId="11" xfId="0" applyFont="1" applyBorder="1" applyAlignment="1">
      <alignment horizontal="center"/>
    </xf>
    <xf numFmtId="3" fontId="70" fillId="0" borderId="4" xfId="0" applyNumberFormat="1" applyFont="1" applyBorder="1"/>
    <xf numFmtId="169" fontId="49" fillId="0" borderId="8" xfId="0" applyNumberFormat="1" applyFont="1" applyBorder="1"/>
    <xf numFmtId="171" fontId="36" fillId="0" borderId="3" xfId="1" applyFont="1" applyBorder="1"/>
    <xf numFmtId="171" fontId="36" fillId="0" borderId="4" xfId="1" applyFont="1" applyBorder="1"/>
    <xf numFmtId="0" fontId="0" fillId="0" borderId="0" xfId="0" applyAlignment="1"/>
    <xf numFmtId="0" fontId="49" fillId="0" borderId="4" xfId="0" applyFont="1" applyBorder="1" applyAlignment="1">
      <alignment horizontal="center"/>
    </xf>
    <xf numFmtId="0" fontId="71" fillId="0" borderId="4" xfId="0" applyFont="1" applyBorder="1" applyAlignment="1">
      <alignment horizontal="center"/>
    </xf>
    <xf numFmtId="0" fontId="49" fillId="0" borderId="5" xfId="0" applyFont="1" applyBorder="1" applyAlignment="1">
      <alignment horizontal="center"/>
    </xf>
    <xf numFmtId="0" fontId="49" fillId="0" borderId="9" xfId="0" applyFont="1" applyBorder="1" applyAlignment="1">
      <alignment horizontal="center"/>
    </xf>
    <xf numFmtId="0" fontId="49" fillId="0" borderId="7" xfId="0" applyFont="1" applyBorder="1" applyAlignment="1">
      <alignment horizontal="center"/>
    </xf>
    <xf numFmtId="0" fontId="49" fillId="0" borderId="6" xfId="0" applyFont="1" applyBorder="1" applyAlignment="1">
      <alignment horizontal="center"/>
    </xf>
    <xf numFmtId="0" fontId="72" fillId="0" borderId="4" xfId="0" applyFont="1" applyBorder="1" applyAlignment="1">
      <alignment horizontal="center"/>
    </xf>
    <xf numFmtId="0" fontId="73" fillId="6" borderId="1" xfId="0" applyFont="1" applyFill="1" applyBorder="1" applyAlignment="1">
      <alignment horizontal="center" vertical="center"/>
    </xf>
    <xf numFmtId="0" fontId="74" fillId="0" borderId="9" xfId="0" applyFont="1" applyBorder="1" applyAlignment="1">
      <alignment horizontal="center"/>
    </xf>
    <xf numFmtId="0" fontId="74" fillId="0" borderId="9" xfId="0" applyFont="1" applyBorder="1"/>
    <xf numFmtId="37" fontId="74" fillId="0" borderId="9" xfId="1" applyNumberFormat="1" applyFont="1" applyBorder="1"/>
    <xf numFmtId="0" fontId="74" fillId="0" borderId="4" xfId="0" applyFont="1" applyBorder="1" applyAlignment="1">
      <alignment horizontal="center"/>
    </xf>
    <xf numFmtId="0" fontId="74" fillId="0" borderId="4" xfId="0" applyFont="1" applyBorder="1"/>
    <xf numFmtId="37" fontId="74" fillId="0" borderId="4" xfId="1" applyNumberFormat="1" applyFont="1" applyBorder="1"/>
    <xf numFmtId="0" fontId="75" fillId="0" borderId="4" xfId="0" quotePrefix="1" applyFont="1" applyBorder="1"/>
    <xf numFmtId="0" fontId="75" fillId="0" borderId="4" xfId="0" applyFont="1" applyBorder="1" applyAlignment="1">
      <alignment horizontal="center"/>
    </xf>
    <xf numFmtId="37" fontId="75" fillId="0" borderId="4" xfId="1" applyNumberFormat="1" applyFont="1" applyBorder="1"/>
    <xf numFmtId="3" fontId="75" fillId="0" borderId="4" xfId="0" applyNumberFormat="1" applyFont="1" applyBorder="1"/>
    <xf numFmtId="3" fontId="74" fillId="0" borderId="4" xfId="0" applyNumberFormat="1" applyFont="1" applyBorder="1"/>
    <xf numFmtId="37" fontId="75" fillId="0" borderId="4" xfId="0" applyNumberFormat="1" applyFont="1" applyBorder="1"/>
    <xf numFmtId="0" fontId="73" fillId="0" borderId="4" xfId="0" applyFont="1" applyBorder="1" applyAlignment="1">
      <alignment horizontal="center"/>
    </xf>
    <xf numFmtId="0" fontId="73" fillId="0" borderId="4" xfId="0" applyFont="1" applyBorder="1"/>
    <xf numFmtId="0" fontId="76" fillId="0" borderId="4" xfId="0" applyFont="1" applyBorder="1" applyAlignment="1">
      <alignment horizontal="center"/>
    </xf>
    <xf numFmtId="37" fontId="73" fillId="0" borderId="4" xfId="1" applyNumberFormat="1" applyFont="1" applyBorder="1"/>
    <xf numFmtId="37" fontId="74" fillId="0" borderId="4" xfId="0" applyNumberFormat="1" applyFont="1" applyBorder="1"/>
    <xf numFmtId="0" fontId="74" fillId="0" borderId="5" xfId="0" applyFont="1" applyBorder="1" applyAlignment="1">
      <alignment horizontal="center"/>
    </xf>
    <xf numFmtId="0" fontId="75" fillId="0" borderId="5" xfId="0" quotePrefix="1" applyFont="1" applyBorder="1"/>
    <xf numFmtId="0" fontId="75" fillId="0" borderId="5" xfId="0" applyFont="1" applyBorder="1" applyAlignment="1">
      <alignment horizontal="center"/>
    </xf>
    <xf numFmtId="0" fontId="74" fillId="0" borderId="5" xfId="0" applyFont="1" applyBorder="1"/>
    <xf numFmtId="0" fontId="74" fillId="0" borderId="0" xfId="0" applyFont="1" applyAlignment="1">
      <alignment horizontal="center"/>
    </xf>
    <xf numFmtId="0" fontId="74" fillId="0" borderId="0" xfId="0" applyFont="1"/>
    <xf numFmtId="0" fontId="75" fillId="0" borderId="0" xfId="0" applyFont="1" applyAlignment="1">
      <alignment horizontal="center"/>
    </xf>
    <xf numFmtId="37" fontId="74" fillId="0" borderId="0" xfId="1" applyNumberFormat="1" applyFont="1"/>
    <xf numFmtId="37" fontId="75" fillId="0" borderId="5" xfId="1" applyNumberFormat="1" applyFont="1" applyBorder="1"/>
    <xf numFmtId="37" fontId="0" fillId="0" borderId="0" xfId="0" applyNumberFormat="1"/>
    <xf numFmtId="3" fontId="77" fillId="0" borderId="3" xfId="0" applyNumberFormat="1" applyFont="1" applyBorder="1" applyAlignment="1">
      <alignment horizontal="right"/>
    </xf>
    <xf numFmtId="0" fontId="49" fillId="2" borderId="22" xfId="0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0" fontId="78" fillId="0" borderId="4" xfId="0" applyFont="1" applyBorder="1"/>
    <xf numFmtId="0" fontId="79" fillId="0" borderId="4" xfId="0" applyNumberFormat="1" applyFont="1" applyBorder="1" applyAlignment="1">
      <alignment horizontal="center"/>
    </xf>
    <xf numFmtId="3" fontId="80" fillId="0" borderId="4" xfId="0" applyNumberFormat="1" applyFont="1" applyBorder="1"/>
    <xf numFmtId="169" fontId="72" fillId="0" borderId="8" xfId="0" quotePrefix="1" applyNumberFormat="1" applyFont="1" applyBorder="1"/>
    <xf numFmtId="0" fontId="48" fillId="0" borderId="0" xfId="0" applyFont="1" applyBorder="1" applyAlignment="1">
      <alignment horizontal="right"/>
    </xf>
    <xf numFmtId="3" fontId="81" fillId="0" borderId="6" xfId="0" applyNumberFormat="1" applyFont="1" applyBorder="1"/>
    <xf numFmtId="3" fontId="82" fillId="0" borderId="6" xfId="0" applyNumberFormat="1" applyFont="1" applyBorder="1"/>
    <xf numFmtId="0" fontId="4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47" fillId="0" borderId="0" xfId="0" quotePrefix="1" applyFont="1"/>
    <xf numFmtId="0" fontId="62" fillId="0" borderId="0" xfId="0" applyFont="1" applyAlignment="1">
      <alignment horizontal="center"/>
    </xf>
    <xf numFmtId="0" fontId="66" fillId="0" borderId="0" xfId="0" applyFont="1" applyAlignment="1">
      <alignment horizontal="center"/>
    </xf>
    <xf numFmtId="3" fontId="66" fillId="0" borderId="0" xfId="0" applyNumberFormat="1" applyFont="1"/>
    <xf numFmtId="3" fontId="62" fillId="0" borderId="0" xfId="0" applyNumberFormat="1" applyFont="1"/>
    <xf numFmtId="0" fontId="0" fillId="0" borderId="0" xfId="0" applyAlignment="1">
      <alignment horizontal="right"/>
    </xf>
    <xf numFmtId="3" fontId="47" fillId="0" borderId="0" xfId="0" applyNumberFormat="1" applyFont="1"/>
    <xf numFmtId="0" fontId="49" fillId="0" borderId="0" xfId="0" applyFont="1" applyAlignment="1">
      <alignment horizontal="center" vertical="center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49" fillId="2" borderId="22" xfId="0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right"/>
    </xf>
    <xf numFmtId="0" fontId="49" fillId="2" borderId="10" xfId="0" applyFont="1" applyFill="1" applyBorder="1" applyAlignment="1">
      <alignment horizontal="center" vertical="center"/>
    </xf>
    <xf numFmtId="0" fontId="49" fillId="2" borderId="19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justify"/>
    </xf>
    <xf numFmtId="0" fontId="49" fillId="2" borderId="19" xfId="0" applyFont="1" applyFill="1" applyBorder="1" applyAlignment="1">
      <alignment horizontal="center" vertical="justify"/>
    </xf>
    <xf numFmtId="0" fontId="49" fillId="2" borderId="22" xfId="0" applyFont="1" applyFill="1" applyBorder="1" applyAlignment="1">
      <alignment horizontal="center" vertical="justify"/>
    </xf>
    <xf numFmtId="0" fontId="49" fillId="2" borderId="3" xfId="0" applyFont="1" applyFill="1" applyBorder="1" applyAlignment="1">
      <alignment horizontal="center" vertical="justify"/>
    </xf>
    <xf numFmtId="0" fontId="3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23" xfId="0" applyFont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" fontId="10" fillId="2" borderId="10" xfId="0" applyNumberFormat="1" applyFont="1" applyFill="1" applyBorder="1" applyAlignment="1">
      <alignment horizontal="center" vertical="justify"/>
    </xf>
    <xf numFmtId="4" fontId="10" fillId="2" borderId="19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horizontal="center" vertical="center"/>
    </xf>
    <xf numFmtId="0" fontId="64" fillId="0" borderId="0" xfId="0" applyFont="1" applyAlignment="1">
      <alignment horizontal="right"/>
    </xf>
    <xf numFmtId="0" fontId="44" fillId="0" borderId="0" xfId="0" applyFont="1" applyAlignment="1">
      <alignment horizontal="left" vertical="justify"/>
    </xf>
    <xf numFmtId="0" fontId="35" fillId="0" borderId="0" xfId="0" applyFont="1" applyAlignment="1">
      <alignment horizontal="left" vertical="justify"/>
    </xf>
    <xf numFmtId="0" fontId="32" fillId="0" borderId="0" xfId="0" applyFont="1" applyAlignment="1">
      <alignment horizontal="left"/>
    </xf>
    <xf numFmtId="0" fontId="8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 macro="" textlink="">
      <xdr:nvSpPr>
        <xdr:cNvPr id="8291" name="Line 1"/>
        <xdr:cNvSpPr>
          <a:spLocks noChangeShapeType="1"/>
        </xdr:cNvSpPr>
      </xdr:nvSpPr>
      <xdr:spPr bwMode="auto">
        <a:xfrm>
          <a:off x="180975" y="34290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 macro="" textlink="">
      <xdr:nvSpPr>
        <xdr:cNvPr id="1888" name="Line 1"/>
        <xdr:cNvSpPr>
          <a:spLocks noChangeShapeType="1"/>
        </xdr:cNvSpPr>
      </xdr:nvSpPr>
      <xdr:spPr bwMode="auto">
        <a:xfrm>
          <a:off x="180975" y="34290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19050</xdr:rowOff>
    </xdr:from>
    <xdr:to>
      <xdr:col>0</xdr:col>
      <xdr:colOff>1914525</xdr:colOff>
      <xdr:row>2</xdr:row>
      <xdr:rowOff>19050</xdr:rowOff>
    </xdr:to>
    <xdr:sp macro="" textlink="">
      <xdr:nvSpPr>
        <xdr:cNvPr id="2912" name="Line 1"/>
        <xdr:cNvSpPr>
          <a:spLocks noChangeShapeType="1"/>
        </xdr:cNvSpPr>
      </xdr:nvSpPr>
      <xdr:spPr bwMode="auto">
        <a:xfrm>
          <a:off x="180975" y="400050"/>
          <a:ext cx="1733550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G12" sqref="G12"/>
    </sheetView>
  </sheetViews>
  <sheetFormatPr defaultRowHeight="12.75" x14ac:dyDescent="0.2"/>
  <cols>
    <col min="1" max="1" width="42.85546875" customWidth="1"/>
    <col min="2" max="2" width="8.5703125" customWidth="1"/>
    <col min="3" max="4" width="20" customWidth="1"/>
    <col min="5" max="5" width="5.5703125" customWidth="1"/>
    <col min="6" max="6" width="8" customWidth="1"/>
    <col min="7" max="7" width="16.5703125" customWidth="1"/>
    <col min="8" max="8" width="15.85546875" customWidth="1"/>
    <col min="9" max="9" width="15.42578125" customWidth="1"/>
  </cols>
  <sheetData>
    <row r="1" spans="1:9" x14ac:dyDescent="0.2">
      <c r="A1" s="89" t="s">
        <v>141</v>
      </c>
      <c r="B1" s="2"/>
      <c r="C1" s="2"/>
      <c r="D1" s="2" t="s">
        <v>71</v>
      </c>
    </row>
    <row r="2" spans="1:9" x14ac:dyDescent="0.2">
      <c r="A2" s="3" t="s">
        <v>136</v>
      </c>
      <c r="B2" s="260" t="s">
        <v>268</v>
      </c>
      <c r="C2" s="260"/>
      <c r="D2" s="260"/>
    </row>
    <row r="3" spans="1:9" x14ac:dyDescent="0.2">
      <c r="A3" s="4"/>
      <c r="B3" s="260" t="s">
        <v>269</v>
      </c>
      <c r="C3" s="260"/>
      <c r="D3" s="260"/>
    </row>
    <row r="4" spans="1:9" x14ac:dyDescent="0.2">
      <c r="B4" s="261"/>
      <c r="C4" s="261"/>
      <c r="D4" s="261"/>
    </row>
    <row r="5" spans="1:9" ht="24.95" customHeight="1" x14ac:dyDescent="0.2">
      <c r="A5" s="262" t="s">
        <v>270</v>
      </c>
      <c r="B5" s="262"/>
      <c r="C5" s="262"/>
      <c r="D5" s="262"/>
    </row>
    <row r="6" spans="1:9" ht="15" customHeight="1" x14ac:dyDescent="0.2">
      <c r="A6" s="263" t="s">
        <v>274</v>
      </c>
      <c r="B6" s="263"/>
      <c r="C6" s="263"/>
      <c r="D6" s="263"/>
    </row>
    <row r="7" spans="1:9" x14ac:dyDescent="0.2">
      <c r="A7" s="91"/>
      <c r="B7" s="91"/>
      <c r="C7" s="91"/>
      <c r="D7" s="91"/>
    </row>
    <row r="8" spans="1:9" x14ac:dyDescent="0.2">
      <c r="D8" s="245"/>
    </row>
    <row r="9" spans="1:9" ht="17.100000000000001" customHeight="1" x14ac:dyDescent="0.2">
      <c r="A9" s="264" t="s">
        <v>74</v>
      </c>
      <c r="B9" s="264" t="s">
        <v>75</v>
      </c>
      <c r="C9" s="239" t="s">
        <v>275</v>
      </c>
      <c r="D9" s="239" t="s">
        <v>271</v>
      </c>
    </row>
    <row r="10" spans="1:9" ht="17.100000000000001" customHeight="1" x14ac:dyDescent="0.2">
      <c r="A10" s="265"/>
      <c r="B10" s="265"/>
      <c r="C10" s="240" t="s">
        <v>276</v>
      </c>
      <c r="D10" s="240" t="s">
        <v>272</v>
      </c>
    </row>
    <row r="11" spans="1:9" ht="21.95" customHeight="1" x14ac:dyDescent="0.2">
      <c r="A11" s="93" t="s">
        <v>79</v>
      </c>
      <c r="B11" s="94" t="s">
        <v>10</v>
      </c>
      <c r="C11" s="95">
        <v>293883650991</v>
      </c>
      <c r="D11" s="95">
        <v>291883157676</v>
      </c>
      <c r="G11" s="55"/>
    </row>
    <row r="12" spans="1:9" ht="21.95" customHeight="1" x14ac:dyDescent="0.2">
      <c r="A12" s="96" t="s">
        <v>80</v>
      </c>
      <c r="B12" s="97" t="s">
        <v>12</v>
      </c>
      <c r="C12" s="98">
        <v>5221920</v>
      </c>
      <c r="D12" s="99">
        <v>0</v>
      </c>
    </row>
    <row r="13" spans="1:9" ht="21.95" customHeight="1" x14ac:dyDescent="0.2">
      <c r="A13" s="96" t="s">
        <v>81</v>
      </c>
      <c r="B13" s="97" t="s">
        <v>82</v>
      </c>
      <c r="C13" s="98">
        <f>C11-C12</f>
        <v>293878429071</v>
      </c>
      <c r="D13" s="98">
        <f>D11-D12</f>
        <v>291883157676</v>
      </c>
      <c r="G13" s="90"/>
      <c r="H13" s="90"/>
    </row>
    <row r="14" spans="1:9" ht="21.95" customHeight="1" x14ac:dyDescent="0.25">
      <c r="A14" s="96" t="s">
        <v>83</v>
      </c>
      <c r="B14" s="97" t="s">
        <v>84</v>
      </c>
      <c r="C14" s="98">
        <v>258208320677</v>
      </c>
      <c r="D14" s="246">
        <v>264507974969</v>
      </c>
      <c r="E14" s="100"/>
      <c r="F14" s="101"/>
      <c r="G14" s="102"/>
      <c r="H14" s="102"/>
      <c r="I14" s="103"/>
    </row>
    <row r="15" spans="1:9" ht="21.95" customHeight="1" x14ac:dyDescent="0.25">
      <c r="A15" s="96" t="s">
        <v>85</v>
      </c>
      <c r="B15" s="97" t="s">
        <v>86</v>
      </c>
      <c r="C15" s="98">
        <f>C13-C14</f>
        <v>35670108394</v>
      </c>
      <c r="D15" s="98">
        <f>D13-D14</f>
        <v>27375182707</v>
      </c>
      <c r="F15" s="101"/>
      <c r="G15" s="102"/>
      <c r="H15" s="102"/>
      <c r="I15" s="103"/>
    </row>
    <row r="16" spans="1:9" ht="21.95" customHeight="1" x14ac:dyDescent="0.25">
      <c r="A16" s="96" t="s">
        <v>87</v>
      </c>
      <c r="B16" s="97" t="s">
        <v>88</v>
      </c>
      <c r="C16" s="98">
        <v>151626918</v>
      </c>
      <c r="D16" s="246">
        <v>50861460</v>
      </c>
      <c r="E16" s="55"/>
      <c r="F16" s="101"/>
      <c r="G16" s="102"/>
      <c r="H16" s="102"/>
      <c r="I16" s="104"/>
    </row>
    <row r="17" spans="1:9" ht="21.95" customHeight="1" x14ac:dyDescent="0.2">
      <c r="A17" s="96" t="s">
        <v>89</v>
      </c>
      <c r="B17" s="105">
        <v>22</v>
      </c>
      <c r="C17" s="98">
        <v>2992437545</v>
      </c>
      <c r="D17" s="246">
        <v>1079052999</v>
      </c>
      <c r="F17" s="106"/>
      <c r="G17" s="106"/>
      <c r="H17" s="106"/>
      <c r="I17" s="104"/>
    </row>
    <row r="18" spans="1:9" ht="21.95" customHeight="1" x14ac:dyDescent="0.2">
      <c r="A18" s="107" t="s">
        <v>90</v>
      </c>
      <c r="B18" s="108">
        <v>23</v>
      </c>
      <c r="C18" s="109">
        <v>2825027502</v>
      </c>
      <c r="D18" s="247">
        <v>3371856919</v>
      </c>
      <c r="F18" s="111"/>
      <c r="G18" s="112"/>
      <c r="H18" s="112"/>
      <c r="I18" s="104"/>
    </row>
    <row r="19" spans="1:9" ht="21.95" customHeight="1" x14ac:dyDescent="0.2">
      <c r="A19" s="96" t="s">
        <v>91</v>
      </c>
      <c r="B19" s="105">
        <v>24</v>
      </c>
      <c r="C19" s="98">
        <v>4244972585</v>
      </c>
      <c r="D19" s="246">
        <v>3538867605</v>
      </c>
      <c r="H19" s="55"/>
      <c r="I19" s="55"/>
    </row>
    <row r="20" spans="1:9" ht="21.95" customHeight="1" x14ac:dyDescent="0.2">
      <c r="A20" s="96" t="s">
        <v>92</v>
      </c>
      <c r="B20" s="105">
        <v>25</v>
      </c>
      <c r="C20" s="98">
        <v>15161041860</v>
      </c>
      <c r="D20" s="246">
        <v>12321596629</v>
      </c>
      <c r="G20" s="55"/>
    </row>
    <row r="21" spans="1:9" ht="21.95" customHeight="1" x14ac:dyDescent="0.2">
      <c r="A21" s="96" t="s">
        <v>93</v>
      </c>
      <c r="B21" s="105">
        <v>30</v>
      </c>
      <c r="C21" s="98">
        <f>C15+C16-C17-C19-C20</f>
        <v>13423283322</v>
      </c>
      <c r="D21" s="98">
        <f>D15+D16-D17-D19-D20</f>
        <v>10486526934</v>
      </c>
    </row>
    <row r="22" spans="1:9" ht="21.95" customHeight="1" x14ac:dyDescent="0.2">
      <c r="A22" s="96" t="s">
        <v>94</v>
      </c>
      <c r="B22" s="105">
        <v>31</v>
      </c>
      <c r="C22" s="98">
        <v>82807678</v>
      </c>
      <c r="D22" s="246">
        <v>271793048</v>
      </c>
    </row>
    <row r="23" spans="1:9" ht="21.95" customHeight="1" x14ac:dyDescent="0.2">
      <c r="A23" s="96" t="s">
        <v>95</v>
      </c>
      <c r="B23" s="105">
        <v>32</v>
      </c>
      <c r="C23" s="98">
        <v>120000</v>
      </c>
      <c r="D23" s="246">
        <v>35596000</v>
      </c>
    </row>
    <row r="24" spans="1:9" ht="21.95" customHeight="1" x14ac:dyDescent="0.2">
      <c r="A24" s="96" t="s">
        <v>96</v>
      </c>
      <c r="B24" s="105">
        <v>40</v>
      </c>
      <c r="C24" s="98">
        <f>C22-C23</f>
        <v>82687678</v>
      </c>
      <c r="D24" s="98">
        <f>D22-D23</f>
        <v>236197048</v>
      </c>
    </row>
    <row r="25" spans="1:9" ht="21.95" customHeight="1" x14ac:dyDescent="0.2">
      <c r="A25" s="241" t="s">
        <v>97</v>
      </c>
      <c r="B25" s="242">
        <v>50</v>
      </c>
      <c r="C25" s="243">
        <f>C21+C24</f>
        <v>13505971000</v>
      </c>
      <c r="D25" s="243">
        <f>D21+D24</f>
        <v>10722723982</v>
      </c>
    </row>
    <row r="26" spans="1:9" ht="21.95" customHeight="1" x14ac:dyDescent="0.2">
      <c r="A26" s="96" t="s">
        <v>98</v>
      </c>
      <c r="B26" s="105">
        <v>51</v>
      </c>
      <c r="C26" s="98">
        <v>2996939000</v>
      </c>
      <c r="D26" s="246">
        <v>2414295042</v>
      </c>
    </row>
    <row r="27" spans="1:9" ht="21.95" customHeight="1" x14ac:dyDescent="0.2">
      <c r="A27" s="96" t="s">
        <v>99</v>
      </c>
      <c r="B27" s="105">
        <v>52</v>
      </c>
      <c r="C27" s="98"/>
      <c r="D27" s="98"/>
    </row>
    <row r="28" spans="1:9" ht="21.95" customHeight="1" x14ac:dyDescent="0.2">
      <c r="A28" s="241" t="s">
        <v>100</v>
      </c>
      <c r="B28" s="242">
        <v>60</v>
      </c>
      <c r="C28" s="243">
        <f>C25-C26</f>
        <v>10509032000</v>
      </c>
      <c r="D28" s="243">
        <f>D25-D26</f>
        <v>8308428940</v>
      </c>
    </row>
    <row r="29" spans="1:9" ht="21.95" customHeight="1" x14ac:dyDescent="0.2">
      <c r="A29" s="113" t="s">
        <v>273</v>
      </c>
      <c r="B29" s="114">
        <v>70</v>
      </c>
      <c r="C29" s="115">
        <f>$C$28/3800000</f>
        <v>2765.5347368421053</v>
      </c>
      <c r="D29" s="116">
        <f>$D$28/3800000</f>
        <v>2186.4286684210524</v>
      </c>
    </row>
    <row r="30" spans="1:9" ht="9.9499999999999993" customHeight="1" x14ac:dyDescent="0.2">
      <c r="A30" s="117"/>
      <c r="B30" s="118"/>
      <c r="C30" s="119"/>
      <c r="D30" s="120"/>
    </row>
    <row r="31" spans="1:9" ht="14.25" x14ac:dyDescent="0.2">
      <c r="A31" s="121"/>
      <c r="C31" s="258" t="s">
        <v>277</v>
      </c>
      <c r="D31" s="258"/>
    </row>
    <row r="32" spans="1:9" ht="15" customHeight="1" x14ac:dyDescent="0.25">
      <c r="A32" s="121"/>
      <c r="C32" s="122"/>
      <c r="D32" s="122"/>
      <c r="E32" s="124"/>
      <c r="F32" s="124"/>
      <c r="G32" s="125"/>
    </row>
    <row r="33" spans="1:7" ht="15.75" x14ac:dyDescent="0.25">
      <c r="A33" s="259" t="s">
        <v>143</v>
      </c>
      <c r="B33" s="259"/>
      <c r="C33" s="259"/>
      <c r="D33" s="259"/>
      <c r="E33" s="124"/>
      <c r="F33" s="124"/>
      <c r="G33" s="125"/>
    </row>
    <row r="34" spans="1:7" ht="17.100000000000001" customHeight="1" x14ac:dyDescent="0.2"/>
    <row r="35" spans="1:7" ht="17.100000000000001" customHeight="1" x14ac:dyDescent="0.2">
      <c r="G35" s="100"/>
    </row>
    <row r="36" spans="1:7" ht="17.100000000000001" customHeight="1" x14ac:dyDescent="0.2">
      <c r="G36" s="100"/>
    </row>
    <row r="37" spans="1:7" ht="17.100000000000001" customHeight="1" x14ac:dyDescent="0.2">
      <c r="G37" s="53"/>
    </row>
    <row r="38" spans="1:7" ht="15" x14ac:dyDescent="0.25">
      <c r="A38" s="259" t="s">
        <v>142</v>
      </c>
      <c r="B38" s="259"/>
      <c r="C38" s="259"/>
      <c r="D38" s="259"/>
      <c r="G38" s="53"/>
    </row>
    <row r="39" spans="1:7" x14ac:dyDescent="0.2">
      <c r="G39" s="100"/>
    </row>
  </sheetData>
  <mergeCells count="10">
    <mergeCell ref="C31:D31"/>
    <mergeCell ref="A33:D33"/>
    <mergeCell ref="A38:D38"/>
    <mergeCell ref="B2:D2"/>
    <mergeCell ref="B3:D3"/>
    <mergeCell ref="B4:D4"/>
    <mergeCell ref="A5:D5"/>
    <mergeCell ref="A6:D6"/>
    <mergeCell ref="A9:A10"/>
    <mergeCell ref="B9:B10"/>
  </mergeCells>
  <pageMargins left="0.70866141732283472" right="0.39370078740157483" top="0.47244094488188981" bottom="0.47244094488188981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topLeftCell="A4" workbookViewId="0">
      <selection activeCell="C21" sqref="C21"/>
    </sheetView>
  </sheetViews>
  <sheetFormatPr defaultRowHeight="12.75" x14ac:dyDescent="0.2"/>
  <cols>
    <col min="1" max="1" width="35.85546875" customWidth="1"/>
    <col min="2" max="2" width="6.7109375" customWidth="1"/>
    <col min="3" max="3" width="7.140625" customWidth="1"/>
    <col min="4" max="4" width="13.140625" customWidth="1"/>
    <col min="5" max="5" width="13" customWidth="1"/>
    <col min="6" max="6" width="14" customWidth="1"/>
    <col min="7" max="7" width="14.28515625" customWidth="1"/>
    <col min="8" max="8" width="5.5703125" customWidth="1"/>
    <col min="9" max="9" width="8" customWidth="1"/>
    <col min="10" max="10" width="16.5703125" customWidth="1"/>
    <col min="11" max="11" width="15.85546875" customWidth="1"/>
    <col min="12" max="12" width="15.42578125" customWidth="1"/>
  </cols>
  <sheetData>
    <row r="1" spans="1:12" x14ac:dyDescent="0.2">
      <c r="A1" s="89" t="s">
        <v>141</v>
      </c>
      <c r="B1" s="2"/>
      <c r="C1" s="2"/>
      <c r="D1" s="2"/>
      <c r="E1" s="2"/>
      <c r="F1" s="273" t="s">
        <v>71</v>
      </c>
      <c r="G1" s="273"/>
    </row>
    <row r="2" spans="1:12" x14ac:dyDescent="0.2">
      <c r="A2" s="3" t="s">
        <v>136</v>
      </c>
      <c r="B2" s="260" t="s">
        <v>232</v>
      </c>
      <c r="C2" s="260"/>
      <c r="D2" s="260"/>
      <c r="E2" s="260"/>
      <c r="F2" s="260"/>
      <c r="G2" s="260"/>
    </row>
    <row r="3" spans="1:12" x14ac:dyDescent="0.2">
      <c r="A3" s="4"/>
      <c r="B3" s="260" t="s">
        <v>257</v>
      </c>
      <c r="C3" s="260"/>
      <c r="D3" s="260"/>
      <c r="E3" s="260"/>
      <c r="F3" s="260"/>
      <c r="G3" s="260"/>
    </row>
    <row r="4" spans="1:12" x14ac:dyDescent="0.2">
      <c r="B4" s="261"/>
      <c r="C4" s="261"/>
      <c r="D4" s="261"/>
      <c r="E4" s="261"/>
      <c r="F4" s="261"/>
    </row>
    <row r="5" spans="1:12" ht="24.95" customHeight="1" x14ac:dyDescent="0.2">
      <c r="A5" s="262" t="s">
        <v>72</v>
      </c>
      <c r="B5" s="262"/>
      <c r="C5" s="262"/>
      <c r="D5" s="262"/>
      <c r="E5" s="262"/>
      <c r="F5" s="262"/>
      <c r="G5" s="262"/>
    </row>
    <row r="6" spans="1:12" x14ac:dyDescent="0.2">
      <c r="A6" s="263" t="s">
        <v>261</v>
      </c>
      <c r="B6" s="263"/>
      <c r="C6" s="263"/>
      <c r="D6" s="263"/>
      <c r="E6" s="263"/>
      <c r="F6" s="263"/>
      <c r="G6" s="263"/>
    </row>
    <row r="7" spans="1:12" x14ac:dyDescent="0.2">
      <c r="A7" s="91"/>
      <c r="B7" s="91"/>
      <c r="C7" s="91"/>
      <c r="D7" s="91"/>
      <c r="E7" s="91"/>
      <c r="F7" s="91"/>
    </row>
    <row r="8" spans="1:12" x14ac:dyDescent="0.2">
      <c r="E8" s="266" t="s">
        <v>73</v>
      </c>
      <c r="F8" s="266"/>
      <c r="G8" s="266"/>
    </row>
    <row r="9" spans="1:12" ht="27.95" customHeight="1" x14ac:dyDescent="0.2">
      <c r="A9" s="264" t="s">
        <v>74</v>
      </c>
      <c r="B9" s="264" t="s">
        <v>75</v>
      </c>
      <c r="C9" s="271" t="s">
        <v>147</v>
      </c>
      <c r="D9" s="267" t="s">
        <v>265</v>
      </c>
      <c r="E9" s="268"/>
      <c r="F9" s="269" t="s">
        <v>76</v>
      </c>
      <c r="G9" s="270"/>
    </row>
    <row r="10" spans="1:12" ht="20.100000000000001" customHeight="1" x14ac:dyDescent="0.2">
      <c r="A10" s="265"/>
      <c r="B10" s="265"/>
      <c r="C10" s="272"/>
      <c r="D10" s="92" t="s">
        <v>77</v>
      </c>
      <c r="E10" s="92" t="s">
        <v>78</v>
      </c>
      <c r="F10" s="92" t="s">
        <v>77</v>
      </c>
      <c r="G10" s="92" t="s">
        <v>78</v>
      </c>
    </row>
    <row r="11" spans="1:12" ht="20.100000000000001" customHeight="1" x14ac:dyDescent="0.2">
      <c r="A11" s="195">
        <v>1</v>
      </c>
      <c r="B11" s="195">
        <v>2</v>
      </c>
      <c r="C11" s="195"/>
      <c r="D11" s="195">
        <v>4</v>
      </c>
      <c r="E11" s="195">
        <v>5</v>
      </c>
      <c r="F11" s="195">
        <v>6</v>
      </c>
      <c r="G11" s="195">
        <v>7</v>
      </c>
    </row>
    <row r="12" spans="1:12" ht="21.95" customHeight="1" x14ac:dyDescent="0.2">
      <c r="A12" s="93" t="s">
        <v>79</v>
      </c>
      <c r="B12" s="94" t="s">
        <v>10</v>
      </c>
      <c r="C12" s="94" t="s">
        <v>84</v>
      </c>
      <c r="D12" s="95">
        <v>87752311896</v>
      </c>
      <c r="E12" s="95">
        <v>79861682913</v>
      </c>
      <c r="F12" s="95">
        <v>293883650991</v>
      </c>
      <c r="G12" s="95">
        <v>291883157676</v>
      </c>
      <c r="J12" s="55"/>
    </row>
    <row r="13" spans="1:12" ht="21.95" customHeight="1" x14ac:dyDescent="0.2">
      <c r="A13" s="96" t="s">
        <v>80</v>
      </c>
      <c r="B13" s="97" t="s">
        <v>12</v>
      </c>
      <c r="C13" s="97"/>
      <c r="D13" s="98">
        <v>1800720</v>
      </c>
      <c r="E13" s="98"/>
      <c r="F13" s="98">
        <v>5221920</v>
      </c>
      <c r="G13" s="95"/>
    </row>
    <row r="14" spans="1:12" ht="21.95" customHeight="1" x14ac:dyDescent="0.2">
      <c r="A14" s="96" t="s">
        <v>81</v>
      </c>
      <c r="B14" s="97" t="s">
        <v>82</v>
      </c>
      <c r="C14" s="97" t="s">
        <v>84</v>
      </c>
      <c r="D14" s="98">
        <f>D12-D13</f>
        <v>87750511176</v>
      </c>
      <c r="E14" s="98">
        <f>E12-E13</f>
        <v>79861682913</v>
      </c>
      <c r="F14" s="98">
        <f>F12-F13</f>
        <v>293878429071</v>
      </c>
      <c r="G14" s="98">
        <f>G12-G13</f>
        <v>291883157676</v>
      </c>
      <c r="J14" s="90"/>
      <c r="K14" s="90"/>
    </row>
    <row r="15" spans="1:12" ht="21.95" customHeight="1" x14ac:dyDescent="0.25">
      <c r="A15" s="96" t="s">
        <v>83</v>
      </c>
      <c r="B15" s="97" t="s">
        <v>84</v>
      </c>
      <c r="C15" s="97" t="s">
        <v>320</v>
      </c>
      <c r="D15" s="98">
        <v>76322633916</v>
      </c>
      <c r="E15" s="98">
        <v>70995548462</v>
      </c>
      <c r="F15" s="95">
        <v>258208320677</v>
      </c>
      <c r="G15" s="95">
        <v>264507974969</v>
      </c>
      <c r="H15" s="100"/>
      <c r="I15" s="101"/>
      <c r="J15" s="102"/>
      <c r="K15" s="102"/>
      <c r="L15" s="103"/>
    </row>
    <row r="16" spans="1:12" ht="21.95" customHeight="1" x14ac:dyDescent="0.25">
      <c r="A16" s="96" t="s">
        <v>85</v>
      </c>
      <c r="B16" s="97" t="s">
        <v>86</v>
      </c>
      <c r="C16" s="97"/>
      <c r="D16" s="98">
        <f>D14-D15</f>
        <v>11427877260</v>
      </c>
      <c r="E16" s="98">
        <f>E14-E15</f>
        <v>8866134451</v>
      </c>
      <c r="F16" s="98">
        <f>F14-F15</f>
        <v>35670108394</v>
      </c>
      <c r="G16" s="98">
        <f>G14-G15</f>
        <v>27375182707</v>
      </c>
      <c r="I16" s="101"/>
      <c r="J16" s="102"/>
      <c r="K16" s="102"/>
      <c r="L16" s="103"/>
    </row>
    <row r="17" spans="1:12" ht="21.95" customHeight="1" x14ac:dyDescent="0.25">
      <c r="A17" s="96" t="s">
        <v>87</v>
      </c>
      <c r="B17" s="97" t="s">
        <v>88</v>
      </c>
      <c r="C17" s="97" t="s">
        <v>321</v>
      </c>
      <c r="D17" s="98">
        <v>94007035</v>
      </c>
      <c r="E17" s="98">
        <v>6620874</v>
      </c>
      <c r="F17" s="95">
        <v>151626918</v>
      </c>
      <c r="G17" s="95">
        <v>50861460</v>
      </c>
      <c r="H17" s="55"/>
      <c r="I17" s="101"/>
      <c r="J17" s="102"/>
      <c r="K17" s="102"/>
      <c r="L17" s="104"/>
    </row>
    <row r="18" spans="1:12" ht="21.95" customHeight="1" x14ac:dyDescent="0.2">
      <c r="A18" s="96" t="s">
        <v>89</v>
      </c>
      <c r="B18" s="105">
        <v>22</v>
      </c>
      <c r="C18" s="105">
        <v>14</v>
      </c>
      <c r="D18" s="98">
        <v>832466244</v>
      </c>
      <c r="E18" s="98">
        <v>597872235</v>
      </c>
      <c r="F18" s="98">
        <v>2992437545</v>
      </c>
      <c r="G18" s="95">
        <v>1079052999</v>
      </c>
      <c r="I18" s="106"/>
      <c r="J18" s="106"/>
      <c r="K18" s="106"/>
      <c r="L18" s="104"/>
    </row>
    <row r="19" spans="1:12" ht="21.95" customHeight="1" x14ac:dyDescent="0.2">
      <c r="A19" s="107" t="s">
        <v>90</v>
      </c>
      <c r="B19" s="108">
        <v>23</v>
      </c>
      <c r="C19" s="108"/>
      <c r="D19" s="109">
        <v>756045555</v>
      </c>
      <c r="E19" s="109">
        <v>812264777</v>
      </c>
      <c r="F19" s="109">
        <v>2825027502</v>
      </c>
      <c r="G19" s="110">
        <v>3371856919</v>
      </c>
      <c r="I19" s="111"/>
      <c r="J19" s="112"/>
      <c r="K19" s="112"/>
      <c r="L19" s="104"/>
    </row>
    <row r="20" spans="1:12" ht="21.95" customHeight="1" x14ac:dyDescent="0.2">
      <c r="A20" s="96" t="s">
        <v>91</v>
      </c>
      <c r="B20" s="105">
        <v>25</v>
      </c>
      <c r="C20" s="105"/>
      <c r="D20" s="98">
        <v>1213226752</v>
      </c>
      <c r="E20" s="98">
        <v>985176299</v>
      </c>
      <c r="F20" s="98">
        <v>4244972585</v>
      </c>
      <c r="G20" s="95">
        <v>3538867605</v>
      </c>
      <c r="K20" s="55"/>
      <c r="L20" s="55"/>
    </row>
    <row r="21" spans="1:12" ht="21.95" customHeight="1" x14ac:dyDescent="0.2">
      <c r="A21" s="96" t="s">
        <v>92</v>
      </c>
      <c r="B21" s="105">
        <v>26</v>
      </c>
      <c r="C21" s="105"/>
      <c r="D21" s="98">
        <v>4989511409</v>
      </c>
      <c r="E21" s="98">
        <v>3712393381</v>
      </c>
      <c r="F21" s="95">
        <v>15161041860</v>
      </c>
      <c r="G21" s="95">
        <v>12321596629</v>
      </c>
      <c r="J21" s="55"/>
    </row>
    <row r="22" spans="1:12" ht="21.95" customHeight="1" x14ac:dyDescent="0.2">
      <c r="A22" s="96" t="s">
        <v>93</v>
      </c>
      <c r="B22" s="105">
        <v>30</v>
      </c>
      <c r="C22" s="105"/>
      <c r="D22" s="98">
        <f>D16+D17-D18-D20-D21</f>
        <v>4486679890</v>
      </c>
      <c r="E22" s="98">
        <f>E16+E17-E18-E20-E21</f>
        <v>3577313410</v>
      </c>
      <c r="F22" s="98">
        <f>F16+F17-F18-F20-F21</f>
        <v>13423283322</v>
      </c>
      <c r="G22" s="98">
        <f>G16+G17-G18-G20-G21</f>
        <v>10486526934</v>
      </c>
    </row>
    <row r="23" spans="1:12" ht="21.95" customHeight="1" x14ac:dyDescent="0.2">
      <c r="A23" s="96" t="s">
        <v>94</v>
      </c>
      <c r="B23" s="105">
        <v>31</v>
      </c>
      <c r="C23" s="105"/>
      <c r="D23" s="98">
        <v>68617678</v>
      </c>
      <c r="E23" s="98">
        <v>94492948</v>
      </c>
      <c r="F23" s="95">
        <v>82807678</v>
      </c>
      <c r="G23" s="95">
        <v>271793048</v>
      </c>
    </row>
    <row r="24" spans="1:12" ht="21.95" customHeight="1" x14ac:dyDescent="0.2">
      <c r="A24" s="96" t="s">
        <v>95</v>
      </c>
      <c r="B24" s="105">
        <v>32</v>
      </c>
      <c r="C24" s="105"/>
      <c r="D24" s="98">
        <v>120000</v>
      </c>
      <c r="E24" s="98"/>
      <c r="F24" s="95">
        <v>120000</v>
      </c>
      <c r="G24" s="95">
        <v>35596000</v>
      </c>
    </row>
    <row r="25" spans="1:12" ht="21.95" customHeight="1" x14ac:dyDescent="0.2">
      <c r="A25" s="96" t="s">
        <v>96</v>
      </c>
      <c r="B25" s="105">
        <v>40</v>
      </c>
      <c r="C25" s="105"/>
      <c r="D25" s="98">
        <f>D23-D24</f>
        <v>68497678</v>
      </c>
      <c r="E25" s="98">
        <f>E23-E24</f>
        <v>94492948</v>
      </c>
      <c r="F25" s="98">
        <f>F23-F24</f>
        <v>82687678</v>
      </c>
      <c r="G25" s="98">
        <f>G23-G24</f>
        <v>236197048</v>
      </c>
    </row>
    <row r="26" spans="1:12" ht="21.95" customHeight="1" x14ac:dyDescent="0.2">
      <c r="A26" s="241" t="s">
        <v>97</v>
      </c>
      <c r="B26" s="242">
        <v>50</v>
      </c>
      <c r="C26" s="242"/>
      <c r="D26" s="243">
        <f>D22+D25</f>
        <v>4555177568</v>
      </c>
      <c r="E26" s="243">
        <f>E22+E25</f>
        <v>3671806358</v>
      </c>
      <c r="F26" s="243">
        <f>F22+F25</f>
        <v>13505971000</v>
      </c>
      <c r="G26" s="243">
        <f>G22+G25</f>
        <v>10722723982</v>
      </c>
    </row>
    <row r="27" spans="1:12" ht="21.95" customHeight="1" x14ac:dyDescent="0.2">
      <c r="A27" s="96" t="s">
        <v>98</v>
      </c>
      <c r="B27" s="105">
        <v>51</v>
      </c>
      <c r="C27" s="105"/>
      <c r="D27" s="98">
        <v>996293885</v>
      </c>
      <c r="E27" s="98">
        <v>822644465</v>
      </c>
      <c r="F27" s="95">
        <v>2996939000</v>
      </c>
      <c r="G27" s="95">
        <v>2414295042</v>
      </c>
    </row>
    <row r="28" spans="1:12" ht="21.95" customHeight="1" x14ac:dyDescent="0.2">
      <c r="A28" s="96" t="s">
        <v>99</v>
      </c>
      <c r="B28" s="105">
        <v>52</v>
      </c>
      <c r="C28" s="105"/>
      <c r="D28" s="98"/>
      <c r="E28" s="98"/>
      <c r="F28" s="98"/>
      <c r="G28" s="95"/>
    </row>
    <row r="29" spans="1:12" ht="21.95" customHeight="1" x14ac:dyDescent="0.2">
      <c r="A29" s="96" t="s">
        <v>100</v>
      </c>
      <c r="B29" s="105">
        <v>60</v>
      </c>
      <c r="C29" s="105"/>
      <c r="D29" s="98">
        <f>D26-D27</f>
        <v>3558883683</v>
      </c>
      <c r="E29" s="98">
        <f>E26-E27</f>
        <v>2849161893</v>
      </c>
      <c r="F29" s="98">
        <f>F26-F27</f>
        <v>10509032000</v>
      </c>
      <c r="G29" s="98">
        <f>G26-G27</f>
        <v>8308428940</v>
      </c>
    </row>
    <row r="30" spans="1:12" ht="21.95" customHeight="1" x14ac:dyDescent="0.2">
      <c r="A30" s="190" t="s">
        <v>234</v>
      </c>
      <c r="B30" s="191">
        <v>70</v>
      </c>
      <c r="C30" s="191"/>
      <c r="D30" s="115">
        <f>$D$29/3800000</f>
        <v>936.54833763157899</v>
      </c>
      <c r="E30" s="115">
        <f>$E$29/3800000</f>
        <v>749.77944552631584</v>
      </c>
      <c r="F30" s="116">
        <f>$F$29/3800000</f>
        <v>2765.5347368421053</v>
      </c>
      <c r="G30" s="201">
        <f>$G$29/3800000</f>
        <v>2186.4286684210524</v>
      </c>
    </row>
    <row r="31" spans="1:12" ht="21.95" customHeight="1" x14ac:dyDescent="0.2">
      <c r="A31" s="113" t="s">
        <v>233</v>
      </c>
      <c r="B31" s="114">
        <v>71</v>
      </c>
      <c r="C31" s="114"/>
      <c r="D31" s="115"/>
      <c r="E31" s="115"/>
      <c r="F31" s="116"/>
      <c r="G31" s="200"/>
    </row>
    <row r="32" spans="1:12" ht="9.9499999999999993" customHeight="1" x14ac:dyDescent="0.2">
      <c r="A32" s="117"/>
      <c r="B32" s="118"/>
      <c r="C32" s="118"/>
      <c r="D32" s="119"/>
      <c r="E32" s="120"/>
      <c r="F32" s="120"/>
      <c r="G32" s="100"/>
    </row>
    <row r="33" spans="1:10" ht="14.25" x14ac:dyDescent="0.2">
      <c r="A33" s="121"/>
      <c r="D33" s="258" t="s">
        <v>267</v>
      </c>
      <c r="E33" s="258"/>
      <c r="F33" s="258"/>
      <c r="G33" s="258"/>
    </row>
    <row r="34" spans="1:10" ht="15" customHeight="1" x14ac:dyDescent="0.25">
      <c r="A34" s="121"/>
      <c r="D34" s="122"/>
      <c r="E34" s="122"/>
      <c r="F34" s="122"/>
      <c r="G34" s="123"/>
      <c r="H34" s="124"/>
      <c r="I34" s="124"/>
      <c r="J34" s="125"/>
    </row>
    <row r="35" spans="1:10" ht="15.75" x14ac:dyDescent="0.25">
      <c r="A35" s="259" t="s">
        <v>143</v>
      </c>
      <c r="B35" s="259"/>
      <c r="C35" s="259"/>
      <c r="D35" s="259"/>
      <c r="E35" s="259"/>
      <c r="F35" s="259"/>
      <c r="G35" s="259"/>
      <c r="H35" s="124"/>
      <c r="I35" s="124"/>
      <c r="J35" s="125"/>
    </row>
    <row r="36" spans="1:10" ht="17.100000000000001" customHeight="1" x14ac:dyDescent="0.2"/>
    <row r="37" spans="1:10" ht="17.100000000000001" customHeight="1" x14ac:dyDescent="0.2">
      <c r="J37" s="100"/>
    </row>
    <row r="38" spans="1:10" ht="17.100000000000001" customHeight="1" x14ac:dyDescent="0.2">
      <c r="J38" s="100"/>
    </row>
    <row r="39" spans="1:10" ht="17.100000000000001" customHeight="1" x14ac:dyDescent="0.2">
      <c r="J39" s="53"/>
    </row>
    <row r="40" spans="1:10" ht="15" x14ac:dyDescent="0.25">
      <c r="A40" s="259" t="s">
        <v>142</v>
      </c>
      <c r="B40" s="259"/>
      <c r="C40" s="259"/>
      <c r="D40" s="259"/>
      <c r="E40" s="259"/>
      <c r="F40" s="259"/>
      <c r="G40" s="259"/>
      <c r="J40" s="53"/>
    </row>
    <row r="41" spans="1:10" x14ac:dyDescent="0.2">
      <c r="J41" s="100"/>
    </row>
  </sheetData>
  <mergeCells count="15">
    <mergeCell ref="F1:G1"/>
    <mergeCell ref="B2:G2"/>
    <mergeCell ref="B3:G3"/>
    <mergeCell ref="B4:F4"/>
    <mergeCell ref="D33:G33"/>
    <mergeCell ref="A35:G35"/>
    <mergeCell ref="A40:G40"/>
    <mergeCell ref="A5:G5"/>
    <mergeCell ref="A6:G6"/>
    <mergeCell ref="E8:G8"/>
    <mergeCell ref="A9:A10"/>
    <mergeCell ref="B9:B10"/>
    <mergeCell ref="D9:E9"/>
    <mergeCell ref="F9:G9"/>
    <mergeCell ref="C9:C10"/>
  </mergeCells>
  <phoneticPr fontId="63" type="noConversion"/>
  <pageMargins left="0.59055118110236227" right="0.19685039370078741" top="0.51181102362204722" bottom="0.51181102362204722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E13" sqref="E13"/>
    </sheetView>
  </sheetViews>
  <sheetFormatPr defaultRowHeight="12.75" x14ac:dyDescent="0.2"/>
  <cols>
    <col min="1" max="1" width="43.7109375" customWidth="1"/>
    <col min="2" max="2" width="9.140625" customWidth="1"/>
    <col min="3" max="3" width="9.28515625" customWidth="1"/>
    <col min="4" max="5" width="17.85546875" customWidth="1"/>
    <col min="7" max="7" width="16.28515625" customWidth="1"/>
    <col min="8" max="8" width="11" customWidth="1"/>
  </cols>
  <sheetData>
    <row r="1" spans="1:5" ht="15" customHeight="1" x14ac:dyDescent="0.2">
      <c r="A1" s="89" t="s">
        <v>138</v>
      </c>
      <c r="B1" s="89"/>
      <c r="C1" s="2"/>
      <c r="D1" s="2"/>
      <c r="E1" s="2" t="s">
        <v>236</v>
      </c>
    </row>
    <row r="2" spans="1:5" ht="15" customHeight="1" x14ac:dyDescent="0.2">
      <c r="A2" s="3" t="s">
        <v>136</v>
      </c>
      <c r="B2" s="3"/>
      <c r="C2" s="260" t="s">
        <v>145</v>
      </c>
      <c r="D2" s="260"/>
      <c r="E2" s="260"/>
    </row>
    <row r="3" spans="1:5" x14ac:dyDescent="0.2">
      <c r="C3" s="260" t="s">
        <v>146</v>
      </c>
      <c r="D3" s="260"/>
      <c r="E3" s="260"/>
    </row>
    <row r="4" spans="1:5" x14ac:dyDescent="0.2">
      <c r="C4" s="1"/>
      <c r="D4" s="1"/>
      <c r="E4" s="1"/>
    </row>
    <row r="5" spans="1:5" ht="24.95" customHeight="1" x14ac:dyDescent="0.25">
      <c r="A5" s="274" t="s">
        <v>101</v>
      </c>
      <c r="B5" s="274"/>
      <c r="C5" s="274"/>
      <c r="D5" s="274"/>
      <c r="E5" s="274"/>
    </row>
    <row r="6" spans="1:5" ht="18" customHeight="1" x14ac:dyDescent="0.2">
      <c r="A6" s="275" t="s">
        <v>260</v>
      </c>
      <c r="B6" s="275"/>
      <c r="C6" s="275"/>
      <c r="D6" s="275"/>
      <c r="E6" s="275"/>
    </row>
    <row r="7" spans="1:5" ht="14.25" x14ac:dyDescent="0.2">
      <c r="A7" s="275"/>
      <c r="B7" s="275"/>
      <c r="C7" s="275"/>
      <c r="D7" s="275"/>
      <c r="E7" s="275"/>
    </row>
    <row r="8" spans="1:5" x14ac:dyDescent="0.2">
      <c r="E8" s="126" t="s">
        <v>73</v>
      </c>
    </row>
    <row r="9" spans="1:5" ht="30" customHeight="1" x14ac:dyDescent="0.2">
      <c r="A9" s="92" t="s">
        <v>74</v>
      </c>
      <c r="B9" s="92" t="s">
        <v>75</v>
      </c>
      <c r="C9" s="160" t="s">
        <v>147</v>
      </c>
      <c r="D9" s="92" t="s">
        <v>102</v>
      </c>
      <c r="E9" s="92" t="s">
        <v>103</v>
      </c>
    </row>
    <row r="10" spans="1:5" ht="20.100000000000001" customHeight="1" x14ac:dyDescent="0.2">
      <c r="A10" s="195">
        <v>1</v>
      </c>
      <c r="B10" s="195">
        <v>2</v>
      </c>
      <c r="C10" s="195">
        <v>3</v>
      </c>
      <c r="D10" s="195">
        <v>4</v>
      </c>
      <c r="E10" s="195">
        <v>5</v>
      </c>
    </row>
    <row r="11" spans="1:5" ht="16.5" customHeight="1" x14ac:dyDescent="0.2">
      <c r="A11" s="127" t="s">
        <v>208</v>
      </c>
      <c r="B11" s="128">
        <v>100</v>
      </c>
      <c r="D11" s="129">
        <f>D12+D15+D19+D28+D31</f>
        <v>168221029323</v>
      </c>
      <c r="E11" s="129">
        <f>E12+E15+E19+E28+E31</f>
        <v>144793174163</v>
      </c>
    </row>
    <row r="12" spans="1:5" ht="16.5" customHeight="1" x14ac:dyDescent="0.2">
      <c r="A12" s="130" t="s">
        <v>104</v>
      </c>
      <c r="B12" s="161">
        <v>110</v>
      </c>
      <c r="C12" s="203">
        <v>1</v>
      </c>
      <c r="D12" s="171">
        <f>D13+D14</f>
        <v>968785187</v>
      </c>
      <c r="E12" s="131">
        <f>E13+E14</f>
        <v>5807327221</v>
      </c>
    </row>
    <row r="13" spans="1:5" ht="16.5" customHeight="1" x14ac:dyDescent="0.2">
      <c r="A13" s="132" t="s">
        <v>105</v>
      </c>
      <c r="B13" s="162">
        <v>111</v>
      </c>
      <c r="C13" s="203"/>
      <c r="D13" s="172">
        <v>968785187</v>
      </c>
      <c r="E13" s="134">
        <v>5807327221</v>
      </c>
    </row>
    <row r="14" spans="1:5" ht="16.5" customHeight="1" x14ac:dyDescent="0.2">
      <c r="A14" s="132" t="s">
        <v>106</v>
      </c>
      <c r="B14" s="162">
        <v>112</v>
      </c>
      <c r="C14" s="203"/>
      <c r="D14" s="172"/>
      <c r="E14" s="134"/>
    </row>
    <row r="15" spans="1:5" ht="16.5" customHeight="1" x14ac:dyDescent="0.2">
      <c r="A15" s="130" t="s">
        <v>148</v>
      </c>
      <c r="B15" s="161">
        <v>120</v>
      </c>
      <c r="C15" s="203">
        <v>2</v>
      </c>
      <c r="D15" s="131">
        <f>SUM(D16:D18)</f>
        <v>2351693700</v>
      </c>
      <c r="E15" s="131">
        <f>SUM(E16:E18)</f>
        <v>2517909700</v>
      </c>
    </row>
    <row r="16" spans="1:5" ht="16.5" customHeight="1" x14ac:dyDescent="0.2">
      <c r="A16" s="132" t="s">
        <v>149</v>
      </c>
      <c r="B16" s="162">
        <v>121</v>
      </c>
      <c r="C16" s="203"/>
      <c r="D16" s="172">
        <v>4997454550</v>
      </c>
      <c r="E16" s="134">
        <v>4997454550</v>
      </c>
    </row>
    <row r="17" spans="1:5" ht="16.5" customHeight="1" x14ac:dyDescent="0.2">
      <c r="A17" s="196" t="s">
        <v>150</v>
      </c>
      <c r="B17" s="197">
        <v>122</v>
      </c>
      <c r="C17" s="204"/>
      <c r="D17" s="198">
        <v>-2645760850</v>
      </c>
      <c r="E17" s="198">
        <v>-2479544850</v>
      </c>
    </row>
    <row r="18" spans="1:5" ht="16.5" customHeight="1" x14ac:dyDescent="0.2">
      <c r="A18" s="132" t="s">
        <v>151</v>
      </c>
      <c r="B18" s="162">
        <v>123</v>
      </c>
      <c r="C18" s="203"/>
      <c r="D18" s="172"/>
      <c r="E18" s="134"/>
    </row>
    <row r="19" spans="1:5" ht="16.5" customHeight="1" x14ac:dyDescent="0.2">
      <c r="A19" s="130" t="s">
        <v>107</v>
      </c>
      <c r="B19" s="161">
        <v>130</v>
      </c>
      <c r="C19" s="203"/>
      <c r="D19" s="171">
        <f>SUM(D20:D27)</f>
        <v>146170280623</v>
      </c>
      <c r="E19" s="131">
        <f>SUM(E20:E27)</f>
        <v>112391063261</v>
      </c>
    </row>
    <row r="20" spans="1:5" ht="16.5" customHeight="1" x14ac:dyDescent="0.2">
      <c r="A20" s="132" t="s">
        <v>152</v>
      </c>
      <c r="B20" s="162">
        <v>131</v>
      </c>
      <c r="C20" s="203"/>
      <c r="D20" s="172">
        <v>143643970173</v>
      </c>
      <c r="E20" s="134">
        <v>112791085437</v>
      </c>
    </row>
    <row r="21" spans="1:5" ht="16.5" customHeight="1" x14ac:dyDescent="0.2">
      <c r="A21" s="132" t="s">
        <v>153</v>
      </c>
      <c r="B21" s="162">
        <v>132</v>
      </c>
      <c r="C21" s="203"/>
      <c r="D21" s="172"/>
      <c r="E21" s="134"/>
    </row>
    <row r="22" spans="1:5" ht="16.5" customHeight="1" x14ac:dyDescent="0.2">
      <c r="A22" s="132" t="s">
        <v>108</v>
      </c>
      <c r="B22" s="162">
        <v>133</v>
      </c>
      <c r="C22" s="203"/>
      <c r="D22" s="172"/>
      <c r="E22" s="134"/>
    </row>
    <row r="23" spans="1:5" ht="16.5" customHeight="1" x14ac:dyDescent="0.2">
      <c r="A23" s="132" t="s">
        <v>109</v>
      </c>
      <c r="B23" s="162">
        <v>134</v>
      </c>
      <c r="C23" s="203"/>
      <c r="D23" s="172"/>
      <c r="E23" s="134"/>
    </row>
    <row r="24" spans="1:5" ht="16.5" customHeight="1" x14ac:dyDescent="0.2">
      <c r="A24" s="132" t="s">
        <v>154</v>
      </c>
      <c r="B24" s="162">
        <v>135</v>
      </c>
      <c r="C24" s="203"/>
      <c r="D24" s="172"/>
      <c r="E24" s="134"/>
    </row>
    <row r="25" spans="1:5" ht="16.5" customHeight="1" x14ac:dyDescent="0.2">
      <c r="A25" s="132" t="s">
        <v>155</v>
      </c>
      <c r="B25" s="162">
        <v>136</v>
      </c>
      <c r="C25" s="133">
        <v>3</v>
      </c>
      <c r="D25" s="172">
        <v>2966755350</v>
      </c>
      <c r="E25" s="134">
        <v>669411824</v>
      </c>
    </row>
    <row r="26" spans="1:5" ht="16.5" customHeight="1" x14ac:dyDescent="0.2">
      <c r="A26" s="132" t="s">
        <v>156</v>
      </c>
      <c r="B26" s="162">
        <v>137</v>
      </c>
      <c r="C26" s="203"/>
      <c r="D26" s="172">
        <v>-440444900</v>
      </c>
      <c r="E26" s="134">
        <v>-1069434000</v>
      </c>
    </row>
    <row r="27" spans="1:5" ht="16.5" customHeight="1" x14ac:dyDescent="0.2">
      <c r="A27" s="132" t="s">
        <v>157</v>
      </c>
      <c r="B27" s="162">
        <v>139</v>
      </c>
      <c r="C27" s="203"/>
      <c r="D27" s="172"/>
      <c r="E27" s="134"/>
    </row>
    <row r="28" spans="1:5" ht="16.5" customHeight="1" x14ac:dyDescent="0.2">
      <c r="A28" s="130" t="s">
        <v>110</v>
      </c>
      <c r="B28" s="161">
        <v>140</v>
      </c>
      <c r="C28" s="203"/>
      <c r="D28" s="171">
        <f>D29+D30</f>
        <v>18585529147</v>
      </c>
      <c r="E28" s="131">
        <f>E29+E30</f>
        <v>23866158111</v>
      </c>
    </row>
    <row r="29" spans="1:5" ht="16.5" customHeight="1" x14ac:dyDescent="0.2">
      <c r="A29" s="132" t="s">
        <v>111</v>
      </c>
      <c r="B29" s="162">
        <v>141</v>
      </c>
      <c r="C29" s="133">
        <v>4</v>
      </c>
      <c r="D29" s="172">
        <v>18585529147</v>
      </c>
      <c r="E29" s="134">
        <v>23866158111</v>
      </c>
    </row>
    <row r="30" spans="1:5" ht="16.5" customHeight="1" x14ac:dyDescent="0.2">
      <c r="A30" s="132" t="s">
        <v>158</v>
      </c>
      <c r="B30" s="162">
        <v>149</v>
      </c>
      <c r="C30" s="203"/>
      <c r="D30" s="172"/>
      <c r="E30" s="134"/>
    </row>
    <row r="31" spans="1:5" ht="16.5" customHeight="1" x14ac:dyDescent="0.2">
      <c r="A31" s="130" t="s">
        <v>112</v>
      </c>
      <c r="B31" s="161">
        <v>150</v>
      </c>
      <c r="C31" s="203"/>
      <c r="D31" s="171">
        <f>SUM(D32:D36)</f>
        <v>144740666</v>
      </c>
      <c r="E31" s="131">
        <f>SUM(E32:E36)</f>
        <v>210715870</v>
      </c>
    </row>
    <row r="32" spans="1:5" ht="16.5" customHeight="1" x14ac:dyDescent="0.2">
      <c r="A32" s="132" t="s">
        <v>113</v>
      </c>
      <c r="B32" s="162">
        <v>151</v>
      </c>
      <c r="C32" s="203"/>
      <c r="D32" s="172">
        <v>22240000</v>
      </c>
      <c r="E32" s="134"/>
    </row>
    <row r="33" spans="1:5" ht="16.5" customHeight="1" x14ac:dyDescent="0.2">
      <c r="A33" s="132" t="s">
        <v>114</v>
      </c>
      <c r="B33" s="162">
        <v>152</v>
      </c>
      <c r="C33" s="203"/>
      <c r="D33" s="172"/>
      <c r="E33" s="134"/>
    </row>
    <row r="34" spans="1:5" ht="16.5" customHeight="1" x14ac:dyDescent="0.2">
      <c r="A34" s="132" t="s">
        <v>115</v>
      </c>
      <c r="B34" s="162">
        <v>153</v>
      </c>
      <c r="C34" s="203"/>
      <c r="D34" s="172">
        <v>122500666</v>
      </c>
      <c r="E34" s="134">
        <v>210715870</v>
      </c>
    </row>
    <row r="35" spans="1:5" ht="16.5" customHeight="1" x14ac:dyDescent="0.2">
      <c r="A35" s="132" t="s">
        <v>159</v>
      </c>
      <c r="B35" s="162">
        <v>154</v>
      </c>
      <c r="C35" s="203"/>
      <c r="D35" s="172"/>
      <c r="E35" s="134"/>
    </row>
    <row r="36" spans="1:5" ht="16.5" customHeight="1" x14ac:dyDescent="0.2">
      <c r="A36" s="132" t="s">
        <v>160</v>
      </c>
      <c r="B36" s="162">
        <v>155</v>
      </c>
      <c r="C36" s="203"/>
      <c r="D36" s="172"/>
      <c r="E36" s="134"/>
    </row>
    <row r="37" spans="1:5" ht="16.5" customHeight="1" x14ac:dyDescent="0.2">
      <c r="A37" s="135" t="s">
        <v>209</v>
      </c>
      <c r="B37" s="163">
        <v>200</v>
      </c>
      <c r="C37" s="203"/>
      <c r="D37" s="136">
        <f>D38+D46+D56+D59+D62+D68</f>
        <v>17746106044</v>
      </c>
      <c r="E37" s="136">
        <f>E38+E46+E56+E59+E62+E68</f>
        <v>24743409730</v>
      </c>
    </row>
    <row r="38" spans="1:5" ht="16.5" customHeight="1" x14ac:dyDescent="0.2">
      <c r="A38" s="130" t="s">
        <v>116</v>
      </c>
      <c r="B38" s="164">
        <v>210</v>
      </c>
      <c r="C38" s="203"/>
      <c r="D38" s="173">
        <f>SUM(D39:D45)</f>
        <v>0</v>
      </c>
      <c r="E38" s="173">
        <f>SUM(E39:E45)</f>
        <v>0</v>
      </c>
    </row>
    <row r="39" spans="1:5" ht="16.5" customHeight="1" x14ac:dyDescent="0.2">
      <c r="A39" s="132" t="s">
        <v>117</v>
      </c>
      <c r="B39" s="165">
        <v>211</v>
      </c>
      <c r="C39" s="203"/>
      <c r="D39" s="173"/>
      <c r="E39" s="137"/>
    </row>
    <row r="40" spans="1:5" ht="16.5" customHeight="1" x14ac:dyDescent="0.2">
      <c r="A40" s="132" t="s">
        <v>161</v>
      </c>
      <c r="B40" s="165">
        <v>212</v>
      </c>
      <c r="C40" s="203"/>
      <c r="D40" s="173"/>
      <c r="E40" s="137"/>
    </row>
    <row r="41" spans="1:5" ht="16.5" customHeight="1" x14ac:dyDescent="0.2">
      <c r="A41" s="132" t="s">
        <v>162</v>
      </c>
      <c r="B41" s="165">
        <v>213</v>
      </c>
      <c r="C41" s="203"/>
      <c r="D41" s="173"/>
      <c r="E41" s="137"/>
    </row>
    <row r="42" spans="1:5" ht="16.5" customHeight="1" x14ac:dyDescent="0.2">
      <c r="A42" s="132" t="s">
        <v>163</v>
      </c>
      <c r="B42" s="165">
        <v>214</v>
      </c>
      <c r="C42" s="203"/>
      <c r="D42" s="173"/>
      <c r="E42" s="137"/>
    </row>
    <row r="43" spans="1:5" ht="16.5" customHeight="1" x14ac:dyDescent="0.2">
      <c r="A43" s="132" t="s">
        <v>164</v>
      </c>
      <c r="B43" s="165">
        <v>215</v>
      </c>
      <c r="C43" s="203"/>
      <c r="D43" s="173"/>
      <c r="E43" s="137"/>
    </row>
    <row r="44" spans="1:5" ht="16.5" customHeight="1" x14ac:dyDescent="0.2">
      <c r="A44" s="132" t="s">
        <v>165</v>
      </c>
      <c r="B44" s="165">
        <v>216</v>
      </c>
      <c r="C44" s="203"/>
      <c r="D44" s="173"/>
      <c r="E44" s="137"/>
    </row>
    <row r="45" spans="1:5" ht="16.5" customHeight="1" x14ac:dyDescent="0.2">
      <c r="A45" s="132" t="s">
        <v>166</v>
      </c>
      <c r="B45" s="165">
        <v>219</v>
      </c>
      <c r="C45" s="203"/>
      <c r="D45" s="173"/>
      <c r="E45" s="137"/>
    </row>
    <row r="46" spans="1:5" ht="16.5" customHeight="1" x14ac:dyDescent="0.2">
      <c r="A46" s="130" t="s">
        <v>118</v>
      </c>
      <c r="B46" s="161">
        <v>220</v>
      </c>
      <c r="C46" s="203"/>
      <c r="D46" s="171">
        <f>D47+D50+D53</f>
        <v>17601982061</v>
      </c>
      <c r="E46" s="131">
        <f>E47+E50+E53</f>
        <v>24599372062</v>
      </c>
    </row>
    <row r="47" spans="1:5" ht="16.5" customHeight="1" x14ac:dyDescent="0.2">
      <c r="A47" s="142" t="s">
        <v>119</v>
      </c>
      <c r="B47" s="166">
        <v>221</v>
      </c>
      <c r="C47" s="205"/>
      <c r="D47" s="183">
        <f>D48+D49</f>
        <v>17601982061</v>
      </c>
      <c r="E47" s="150">
        <f>E48+E49</f>
        <v>24599372062</v>
      </c>
    </row>
    <row r="48" spans="1:5" ht="16.5" customHeight="1" x14ac:dyDescent="0.2">
      <c r="A48" s="151" t="s">
        <v>120</v>
      </c>
      <c r="B48" s="169">
        <v>222</v>
      </c>
      <c r="C48" s="206"/>
      <c r="D48" s="184">
        <v>108506809405</v>
      </c>
      <c r="E48" s="152">
        <v>108265663950</v>
      </c>
    </row>
    <row r="49" spans="1:5" ht="16.5" customHeight="1" x14ac:dyDescent="0.2">
      <c r="A49" s="132" t="s">
        <v>167</v>
      </c>
      <c r="B49" s="162">
        <v>223</v>
      </c>
      <c r="C49" s="203"/>
      <c r="D49" s="172">
        <v>-90904827344</v>
      </c>
      <c r="E49" s="134">
        <v>-83666291888</v>
      </c>
    </row>
    <row r="50" spans="1:5" ht="16.5" customHeight="1" x14ac:dyDescent="0.2">
      <c r="A50" s="132" t="s">
        <v>121</v>
      </c>
      <c r="B50" s="162">
        <v>224</v>
      </c>
      <c r="C50" s="203"/>
      <c r="D50" s="174">
        <f>D51+D52</f>
        <v>0</v>
      </c>
      <c r="E50" s="174">
        <f>E51+E52</f>
        <v>0</v>
      </c>
    </row>
    <row r="51" spans="1:5" ht="16.5" customHeight="1" x14ac:dyDescent="0.2">
      <c r="A51" s="132" t="s">
        <v>120</v>
      </c>
      <c r="B51" s="162">
        <v>225</v>
      </c>
      <c r="C51" s="203"/>
      <c r="D51" s="174"/>
      <c r="E51" s="134"/>
    </row>
    <row r="52" spans="1:5" ht="16.5" customHeight="1" x14ac:dyDescent="0.2">
      <c r="A52" s="138" t="s">
        <v>167</v>
      </c>
      <c r="B52" s="165">
        <v>226</v>
      </c>
      <c r="C52" s="203"/>
      <c r="D52" s="175"/>
      <c r="E52" s="139"/>
    </row>
    <row r="53" spans="1:5" ht="16.5" customHeight="1" x14ac:dyDescent="0.2">
      <c r="A53" s="132" t="s">
        <v>122</v>
      </c>
      <c r="B53" s="162">
        <v>227</v>
      </c>
      <c r="C53" s="203"/>
      <c r="D53" s="176">
        <f>D54+D55</f>
        <v>0</v>
      </c>
      <c r="E53" s="176">
        <f>E54+E55</f>
        <v>0</v>
      </c>
    </row>
    <row r="54" spans="1:5" ht="16.5" customHeight="1" x14ac:dyDescent="0.2">
      <c r="A54" s="132" t="s">
        <v>120</v>
      </c>
      <c r="B54" s="162">
        <v>228</v>
      </c>
      <c r="C54" s="203"/>
      <c r="D54" s="176"/>
      <c r="E54" s="140"/>
    </row>
    <row r="55" spans="1:5" ht="16.5" customHeight="1" x14ac:dyDescent="0.2">
      <c r="A55" s="138" t="s">
        <v>167</v>
      </c>
      <c r="B55" s="165">
        <v>229</v>
      </c>
      <c r="C55" s="203"/>
      <c r="D55" s="177"/>
      <c r="E55" s="141"/>
    </row>
    <row r="56" spans="1:5" ht="15.95" customHeight="1" x14ac:dyDescent="0.2">
      <c r="A56" s="130" t="s">
        <v>123</v>
      </c>
      <c r="B56" s="161">
        <v>230</v>
      </c>
      <c r="C56" s="203"/>
      <c r="D56" s="176">
        <f>D57+D58</f>
        <v>0</v>
      </c>
      <c r="E56" s="140">
        <f>E57+E58</f>
        <v>0</v>
      </c>
    </row>
    <row r="57" spans="1:5" ht="15.95" customHeight="1" x14ac:dyDescent="0.2">
      <c r="A57" s="132" t="s">
        <v>120</v>
      </c>
      <c r="B57" s="162">
        <v>231</v>
      </c>
      <c r="C57" s="203"/>
      <c r="D57" s="176"/>
      <c r="E57" s="140"/>
    </row>
    <row r="58" spans="1:5" ht="15.95" customHeight="1" x14ac:dyDescent="0.2">
      <c r="A58" s="132" t="s">
        <v>167</v>
      </c>
      <c r="B58" s="162">
        <v>232</v>
      </c>
      <c r="C58" s="203"/>
      <c r="D58" s="176"/>
      <c r="E58" s="140"/>
    </row>
    <row r="59" spans="1:5" ht="15.95" customHeight="1" x14ac:dyDescent="0.2">
      <c r="A59" s="130" t="s">
        <v>168</v>
      </c>
      <c r="B59" s="161">
        <v>240</v>
      </c>
      <c r="C59" s="203"/>
      <c r="D59" s="179">
        <f>D60+D61</f>
        <v>144123983</v>
      </c>
      <c r="E59" s="179">
        <f>E60+E61</f>
        <v>144037668</v>
      </c>
    </row>
    <row r="60" spans="1:5" ht="15.95" customHeight="1" x14ac:dyDescent="0.2">
      <c r="A60" s="132" t="s">
        <v>169</v>
      </c>
      <c r="B60" s="162">
        <v>241</v>
      </c>
      <c r="C60" s="203"/>
      <c r="D60" s="176"/>
      <c r="E60" s="140"/>
    </row>
    <row r="61" spans="1:5" ht="15.95" customHeight="1" x14ac:dyDescent="0.2">
      <c r="A61" s="132" t="s">
        <v>170</v>
      </c>
      <c r="B61" s="162">
        <v>242</v>
      </c>
      <c r="C61" s="203"/>
      <c r="D61" s="176">
        <v>144123983</v>
      </c>
      <c r="E61" s="140">
        <v>144037668</v>
      </c>
    </row>
    <row r="62" spans="1:5" ht="15.95" customHeight="1" x14ac:dyDescent="0.2">
      <c r="A62" s="130" t="s">
        <v>171</v>
      </c>
      <c r="B62" s="161">
        <v>250</v>
      </c>
      <c r="C62" s="203"/>
      <c r="D62" s="179">
        <f>SUM(D63:D67)</f>
        <v>0</v>
      </c>
      <c r="E62" s="179">
        <f>SUM(E63:E67)</f>
        <v>0</v>
      </c>
    </row>
    <row r="63" spans="1:5" ht="15.95" customHeight="1" x14ac:dyDescent="0.2">
      <c r="A63" s="132" t="s">
        <v>124</v>
      </c>
      <c r="B63" s="162">
        <v>251</v>
      </c>
      <c r="C63" s="203"/>
      <c r="D63" s="176"/>
      <c r="E63" s="140"/>
    </row>
    <row r="64" spans="1:5" ht="15.95" customHeight="1" x14ac:dyDescent="0.2">
      <c r="A64" s="132" t="s">
        <v>172</v>
      </c>
      <c r="B64" s="162">
        <v>252</v>
      </c>
      <c r="C64" s="203"/>
      <c r="D64" s="176"/>
      <c r="E64" s="140"/>
    </row>
    <row r="65" spans="1:5" ht="15.95" customHeight="1" x14ac:dyDescent="0.2">
      <c r="A65" s="132" t="s">
        <v>173</v>
      </c>
      <c r="B65" s="162">
        <v>253</v>
      </c>
      <c r="C65" s="203"/>
      <c r="D65" s="176"/>
      <c r="E65" s="140"/>
    </row>
    <row r="66" spans="1:5" ht="15.95" customHeight="1" x14ac:dyDescent="0.2">
      <c r="A66" s="132" t="s">
        <v>174</v>
      </c>
      <c r="B66" s="162">
        <v>254</v>
      </c>
      <c r="C66" s="203"/>
      <c r="D66" s="176"/>
      <c r="E66" s="140"/>
    </row>
    <row r="67" spans="1:5" ht="15.95" customHeight="1" x14ac:dyDescent="0.2">
      <c r="A67" s="132" t="s">
        <v>175</v>
      </c>
      <c r="B67" s="162">
        <v>255</v>
      </c>
      <c r="C67" s="203"/>
      <c r="D67" s="176"/>
      <c r="E67" s="140"/>
    </row>
    <row r="68" spans="1:5" ht="15.95" customHeight="1" x14ac:dyDescent="0.2">
      <c r="A68" s="130" t="s">
        <v>176</v>
      </c>
      <c r="B68" s="161">
        <v>260</v>
      </c>
      <c r="C68" s="203"/>
      <c r="D68" s="179">
        <f>SUM(D69:D72)</f>
        <v>0</v>
      </c>
      <c r="E68" s="144">
        <f>SUM(E69:E72)</f>
        <v>0</v>
      </c>
    </row>
    <row r="69" spans="1:5" ht="15.95" customHeight="1" x14ac:dyDescent="0.2">
      <c r="A69" s="132" t="s">
        <v>125</v>
      </c>
      <c r="B69" s="162">
        <v>261</v>
      </c>
      <c r="C69" s="203"/>
      <c r="D69" s="176"/>
      <c r="E69" s="140"/>
    </row>
    <row r="70" spans="1:5" ht="15.95" customHeight="1" x14ac:dyDescent="0.2">
      <c r="A70" s="132" t="s">
        <v>126</v>
      </c>
      <c r="B70" s="165">
        <v>262</v>
      </c>
      <c r="C70" s="203"/>
      <c r="D70" s="177"/>
      <c r="E70" s="141"/>
    </row>
    <row r="71" spans="1:5" ht="15.95" customHeight="1" x14ac:dyDescent="0.2">
      <c r="A71" s="132" t="s">
        <v>177</v>
      </c>
      <c r="B71" s="165">
        <v>263</v>
      </c>
      <c r="C71" s="207"/>
      <c r="D71" s="177"/>
      <c r="E71" s="141"/>
    </row>
    <row r="72" spans="1:5" ht="15.95" customHeight="1" x14ac:dyDescent="0.2">
      <c r="A72" s="132" t="s">
        <v>178</v>
      </c>
      <c r="B72" s="166">
        <v>268</v>
      </c>
      <c r="C72" s="207"/>
      <c r="D72" s="178"/>
      <c r="E72" s="143"/>
    </row>
    <row r="73" spans="1:5" ht="30" customHeight="1" x14ac:dyDescent="0.2">
      <c r="A73" s="92" t="s">
        <v>179</v>
      </c>
      <c r="B73" s="159">
        <v>270</v>
      </c>
      <c r="C73" s="92"/>
      <c r="D73" s="180">
        <f>D11+D37</f>
        <v>185967135367</v>
      </c>
      <c r="E73" s="145">
        <f>E11+E37</f>
        <v>169536583893</v>
      </c>
    </row>
    <row r="74" spans="1:5" ht="16.5" customHeight="1" x14ac:dyDescent="0.2">
      <c r="A74" s="146" t="s">
        <v>210</v>
      </c>
      <c r="B74" s="167">
        <v>300</v>
      </c>
      <c r="C74" s="208"/>
      <c r="D74" s="181">
        <f>D75+D90</f>
        <v>95608101203</v>
      </c>
      <c r="E74" s="147">
        <f>E75+E90</f>
        <v>82102061153</v>
      </c>
    </row>
    <row r="75" spans="1:5" ht="16.5" customHeight="1" x14ac:dyDescent="0.2">
      <c r="A75" s="130" t="s">
        <v>127</v>
      </c>
      <c r="B75" s="161">
        <v>310</v>
      </c>
      <c r="C75" s="203"/>
      <c r="D75" s="171">
        <f>SUM(D76:D89)</f>
        <v>95608101203</v>
      </c>
      <c r="E75" s="171">
        <f>SUM(E76:E89)</f>
        <v>82102061153</v>
      </c>
    </row>
    <row r="76" spans="1:5" ht="16.5" customHeight="1" x14ac:dyDescent="0.2">
      <c r="A76" s="132" t="s">
        <v>180</v>
      </c>
      <c r="B76" s="162">
        <v>311</v>
      </c>
      <c r="C76" s="203"/>
      <c r="D76" s="172">
        <v>32455359659</v>
      </c>
      <c r="E76" s="134">
        <v>34141556412</v>
      </c>
    </row>
    <row r="77" spans="1:5" ht="16.5" customHeight="1" x14ac:dyDescent="0.2">
      <c r="A77" s="132" t="s">
        <v>181</v>
      </c>
      <c r="B77" s="162">
        <v>312</v>
      </c>
      <c r="C77" s="203"/>
      <c r="D77" s="172"/>
      <c r="E77" s="134"/>
    </row>
    <row r="78" spans="1:5" ht="16.5" customHeight="1" x14ac:dyDescent="0.2">
      <c r="A78" s="132" t="s">
        <v>182</v>
      </c>
      <c r="B78" s="162">
        <v>313</v>
      </c>
      <c r="C78" s="133">
        <v>6</v>
      </c>
      <c r="D78" s="172">
        <v>1805306529</v>
      </c>
      <c r="E78" s="134">
        <v>1417761865</v>
      </c>
    </row>
    <row r="79" spans="1:5" ht="16.5" customHeight="1" x14ac:dyDescent="0.2">
      <c r="A79" s="132" t="s">
        <v>183</v>
      </c>
      <c r="B79" s="162">
        <v>314</v>
      </c>
      <c r="C79" s="203"/>
      <c r="D79" s="172">
        <v>7690303007</v>
      </c>
      <c r="E79" s="134">
        <v>5208764921</v>
      </c>
    </row>
    <row r="80" spans="1:5" ht="16.5" customHeight="1" x14ac:dyDescent="0.2">
      <c r="A80" s="132" t="s">
        <v>184</v>
      </c>
      <c r="B80" s="162">
        <v>315</v>
      </c>
      <c r="C80" s="133">
        <v>7</v>
      </c>
      <c r="D80" s="172">
        <v>1014236986</v>
      </c>
      <c r="E80" s="134">
        <v>1306331625</v>
      </c>
    </row>
    <row r="81" spans="1:5" ht="16.5" customHeight="1" x14ac:dyDescent="0.2">
      <c r="A81" s="132" t="s">
        <v>185</v>
      </c>
      <c r="B81" s="162">
        <v>316</v>
      </c>
      <c r="C81" s="203"/>
      <c r="D81" s="172"/>
      <c r="E81" s="134"/>
    </row>
    <row r="82" spans="1:5" ht="16.5" customHeight="1" x14ac:dyDescent="0.2">
      <c r="A82" s="132" t="s">
        <v>186</v>
      </c>
      <c r="B82" s="162">
        <v>317</v>
      </c>
      <c r="C82" s="203"/>
      <c r="D82" s="172"/>
      <c r="E82" s="134"/>
    </row>
    <row r="83" spans="1:5" ht="16.5" customHeight="1" x14ac:dyDescent="0.2">
      <c r="A83" s="132" t="s">
        <v>187</v>
      </c>
      <c r="B83" s="162">
        <v>318</v>
      </c>
      <c r="C83" s="203"/>
      <c r="D83" s="172"/>
      <c r="E83" s="134"/>
    </row>
    <row r="84" spans="1:5" ht="16.5" customHeight="1" x14ac:dyDescent="0.2">
      <c r="A84" s="132" t="s">
        <v>188</v>
      </c>
      <c r="B84" s="162">
        <v>319</v>
      </c>
      <c r="C84" s="133">
        <v>8</v>
      </c>
      <c r="D84" s="172">
        <v>242895022</v>
      </c>
      <c r="E84" s="134">
        <v>1227646330</v>
      </c>
    </row>
    <row r="85" spans="1:5" ht="16.5" customHeight="1" x14ac:dyDescent="0.2">
      <c r="A85" s="132" t="s">
        <v>189</v>
      </c>
      <c r="B85" s="162">
        <v>320</v>
      </c>
      <c r="C85" s="203"/>
      <c r="D85" s="172">
        <v>52400000000</v>
      </c>
      <c r="E85" s="134">
        <v>38800000000</v>
      </c>
    </row>
    <row r="86" spans="1:5" ht="16.5" customHeight="1" x14ac:dyDescent="0.2">
      <c r="A86" s="132" t="s">
        <v>190</v>
      </c>
      <c r="B86" s="162">
        <v>321</v>
      </c>
      <c r="C86" s="203"/>
      <c r="D86" s="172"/>
      <c r="E86" s="134"/>
    </row>
    <row r="87" spans="1:5" ht="16.5" customHeight="1" x14ac:dyDescent="0.2">
      <c r="A87" s="132" t="s">
        <v>191</v>
      </c>
      <c r="B87" s="162">
        <v>322</v>
      </c>
      <c r="C87" s="203"/>
      <c r="D87" s="172"/>
      <c r="E87" s="134"/>
    </row>
    <row r="88" spans="1:5" ht="16.5" customHeight="1" x14ac:dyDescent="0.2">
      <c r="A88" s="132" t="s">
        <v>192</v>
      </c>
      <c r="B88" s="162">
        <v>323</v>
      </c>
      <c r="C88" s="203"/>
      <c r="D88" s="172"/>
      <c r="E88" s="134"/>
    </row>
    <row r="89" spans="1:5" ht="16.5" customHeight="1" x14ac:dyDescent="0.2">
      <c r="A89" s="132" t="s">
        <v>193</v>
      </c>
      <c r="B89" s="162">
        <v>324</v>
      </c>
      <c r="C89" s="203"/>
      <c r="D89" s="172"/>
      <c r="E89" s="134"/>
    </row>
    <row r="90" spans="1:5" ht="16.5" customHeight="1" x14ac:dyDescent="0.2">
      <c r="A90" s="130" t="s">
        <v>128</v>
      </c>
      <c r="B90" s="161">
        <v>330</v>
      </c>
      <c r="C90" s="203"/>
      <c r="D90" s="171">
        <f>SUM(D91:D103)</f>
        <v>0</v>
      </c>
      <c r="E90" s="131">
        <f>SUM(E91:E103)</f>
        <v>0</v>
      </c>
    </row>
    <row r="91" spans="1:5" ht="16.5" customHeight="1" x14ac:dyDescent="0.2">
      <c r="A91" s="132" t="s">
        <v>194</v>
      </c>
      <c r="B91" s="162">
        <v>331</v>
      </c>
      <c r="C91" s="203"/>
      <c r="D91" s="172"/>
      <c r="E91" s="134"/>
    </row>
    <row r="92" spans="1:5" ht="16.5" customHeight="1" x14ac:dyDescent="0.2">
      <c r="A92" s="132" t="s">
        <v>195</v>
      </c>
      <c r="B92" s="162">
        <v>332</v>
      </c>
      <c r="C92" s="203"/>
      <c r="D92" s="172"/>
      <c r="E92" s="134"/>
    </row>
    <row r="93" spans="1:5" ht="16.5" customHeight="1" x14ac:dyDescent="0.2">
      <c r="A93" s="142" t="s">
        <v>196</v>
      </c>
      <c r="B93" s="166">
        <v>333</v>
      </c>
      <c r="C93" s="205"/>
      <c r="D93" s="183"/>
      <c r="E93" s="150"/>
    </row>
    <row r="94" spans="1:5" ht="16.5" customHeight="1" x14ac:dyDescent="0.2">
      <c r="A94" s="151" t="s">
        <v>197</v>
      </c>
      <c r="B94" s="169">
        <v>334</v>
      </c>
      <c r="C94" s="206"/>
      <c r="D94" s="184"/>
      <c r="E94" s="152"/>
    </row>
    <row r="95" spans="1:5" ht="16.5" customHeight="1" x14ac:dyDescent="0.2">
      <c r="A95" s="132" t="s">
        <v>198</v>
      </c>
      <c r="B95" s="162">
        <v>335</v>
      </c>
      <c r="C95" s="203"/>
      <c r="D95" s="172"/>
      <c r="E95" s="134"/>
    </row>
    <row r="96" spans="1:5" ht="16.5" customHeight="1" x14ac:dyDescent="0.2">
      <c r="A96" s="132" t="s">
        <v>199</v>
      </c>
      <c r="B96" s="162">
        <v>336</v>
      </c>
      <c r="C96" s="203"/>
      <c r="D96" s="172"/>
      <c r="E96" s="134"/>
    </row>
    <row r="97" spans="1:5" ht="16.5" customHeight="1" x14ac:dyDescent="0.2">
      <c r="A97" s="132" t="s">
        <v>200</v>
      </c>
      <c r="B97" s="162">
        <v>337</v>
      </c>
      <c r="C97" s="203"/>
      <c r="D97" s="172"/>
      <c r="E97" s="134"/>
    </row>
    <row r="98" spans="1:5" ht="16.5" customHeight="1" x14ac:dyDescent="0.2">
      <c r="A98" s="132" t="s">
        <v>201</v>
      </c>
      <c r="B98" s="162">
        <v>338</v>
      </c>
      <c r="C98" s="203"/>
      <c r="D98" s="172"/>
      <c r="E98" s="134"/>
    </row>
    <row r="99" spans="1:5" ht="16.5" customHeight="1" x14ac:dyDescent="0.2">
      <c r="A99" s="132" t="s">
        <v>202</v>
      </c>
      <c r="B99" s="162">
        <v>339</v>
      </c>
      <c r="C99" s="203"/>
      <c r="D99" s="172"/>
      <c r="E99" s="134"/>
    </row>
    <row r="100" spans="1:5" ht="16.5" customHeight="1" x14ac:dyDescent="0.2">
      <c r="A100" s="132" t="s">
        <v>203</v>
      </c>
      <c r="B100" s="162">
        <v>340</v>
      </c>
      <c r="C100" s="203"/>
      <c r="D100" s="172"/>
      <c r="E100" s="134"/>
    </row>
    <row r="101" spans="1:5" ht="16.5" customHeight="1" x14ac:dyDescent="0.2">
      <c r="A101" s="132" t="s">
        <v>204</v>
      </c>
      <c r="B101" s="162">
        <v>341</v>
      </c>
      <c r="C101" s="203"/>
      <c r="D101" s="172"/>
      <c r="E101" s="134"/>
    </row>
    <row r="102" spans="1:5" ht="16.5" customHeight="1" x14ac:dyDescent="0.2">
      <c r="A102" s="132" t="s">
        <v>205</v>
      </c>
      <c r="B102" s="162">
        <v>342</v>
      </c>
      <c r="C102" s="203"/>
      <c r="D102" s="172"/>
      <c r="E102" s="134"/>
    </row>
    <row r="103" spans="1:5" ht="16.5" customHeight="1" x14ac:dyDescent="0.2">
      <c r="A103" s="132" t="s">
        <v>206</v>
      </c>
      <c r="B103" s="162">
        <v>343</v>
      </c>
      <c r="C103" s="203"/>
      <c r="D103" s="172"/>
      <c r="E103" s="134"/>
    </row>
    <row r="104" spans="1:5" ht="16.5" customHeight="1" x14ac:dyDescent="0.2">
      <c r="A104" s="148" t="s">
        <v>207</v>
      </c>
      <c r="B104" s="168">
        <v>400</v>
      </c>
      <c r="C104" s="203"/>
      <c r="D104" s="182">
        <f>D105+D124</f>
        <v>90359034164</v>
      </c>
      <c r="E104" s="149">
        <f>E105+E124</f>
        <v>87434522740</v>
      </c>
    </row>
    <row r="105" spans="1:5" ht="16.5" customHeight="1" x14ac:dyDescent="0.2">
      <c r="A105" s="130" t="s">
        <v>129</v>
      </c>
      <c r="B105" s="161">
        <v>410</v>
      </c>
      <c r="C105" s="203"/>
      <c r="D105" s="171">
        <f>D106+D109+D115+D120</f>
        <v>90359034164</v>
      </c>
      <c r="E105" s="171">
        <f>E106+E109+E115+E120</f>
        <v>87434522740</v>
      </c>
    </row>
    <row r="106" spans="1:5" ht="16.5" customHeight="1" x14ac:dyDescent="0.2">
      <c r="A106" s="132" t="s">
        <v>211</v>
      </c>
      <c r="B106" s="162">
        <v>411</v>
      </c>
      <c r="C106" s="203"/>
      <c r="D106" s="134">
        <f>D107+D108</f>
        <v>38000000000</v>
      </c>
      <c r="E106" s="134">
        <f>E107+E108</f>
        <v>38000000000</v>
      </c>
    </row>
    <row r="107" spans="1:5" ht="16.5" customHeight="1" x14ac:dyDescent="0.2">
      <c r="A107" s="132" t="s">
        <v>212</v>
      </c>
      <c r="B107" s="162" t="s">
        <v>228</v>
      </c>
      <c r="C107" s="203"/>
      <c r="D107" s="172">
        <v>38000000000</v>
      </c>
      <c r="E107" s="134">
        <v>38000000000</v>
      </c>
    </row>
    <row r="108" spans="1:5" ht="16.5" customHeight="1" x14ac:dyDescent="0.2">
      <c r="A108" s="132" t="s">
        <v>213</v>
      </c>
      <c r="B108" s="162" t="s">
        <v>229</v>
      </c>
      <c r="C108" s="203"/>
      <c r="D108" s="172"/>
      <c r="E108" s="134"/>
    </row>
    <row r="109" spans="1:5" ht="16.5" customHeight="1" x14ac:dyDescent="0.2">
      <c r="A109" s="132" t="s">
        <v>130</v>
      </c>
      <c r="B109" s="162">
        <v>412</v>
      </c>
      <c r="C109" s="203"/>
      <c r="D109" s="172">
        <v>4590000000</v>
      </c>
      <c r="E109" s="134">
        <v>4590000000</v>
      </c>
    </row>
    <row r="110" spans="1:5" ht="16.5" customHeight="1" x14ac:dyDescent="0.2">
      <c r="A110" s="132" t="s">
        <v>214</v>
      </c>
      <c r="B110" s="162">
        <v>413</v>
      </c>
      <c r="C110" s="203"/>
      <c r="D110" s="172"/>
      <c r="E110" s="134"/>
    </row>
    <row r="111" spans="1:5" ht="16.5" customHeight="1" x14ac:dyDescent="0.2">
      <c r="A111" s="132" t="s">
        <v>215</v>
      </c>
      <c r="B111" s="162">
        <v>414</v>
      </c>
      <c r="C111" s="203"/>
      <c r="D111" s="172"/>
      <c r="E111" s="134"/>
    </row>
    <row r="112" spans="1:5" ht="16.5" customHeight="1" x14ac:dyDescent="0.2">
      <c r="A112" s="132" t="s">
        <v>216</v>
      </c>
      <c r="B112" s="162">
        <v>415</v>
      </c>
      <c r="C112" s="203"/>
      <c r="D112" s="172"/>
      <c r="E112" s="134"/>
    </row>
    <row r="113" spans="1:5" ht="16.5" customHeight="1" x14ac:dyDescent="0.2">
      <c r="A113" s="132" t="s">
        <v>217</v>
      </c>
      <c r="B113" s="162">
        <v>416</v>
      </c>
      <c r="C113" s="203"/>
      <c r="D113" s="172"/>
      <c r="E113" s="134"/>
    </row>
    <row r="114" spans="1:5" ht="16.5" customHeight="1" x14ac:dyDescent="0.2">
      <c r="A114" s="132" t="s">
        <v>218</v>
      </c>
      <c r="B114" s="162">
        <v>417</v>
      </c>
      <c r="C114" s="203"/>
      <c r="D114" s="172"/>
      <c r="E114" s="134"/>
    </row>
    <row r="115" spans="1:5" ht="16.5" customHeight="1" x14ac:dyDescent="0.2">
      <c r="A115" s="132" t="s">
        <v>219</v>
      </c>
      <c r="B115" s="162">
        <v>418</v>
      </c>
      <c r="C115" s="203"/>
      <c r="D115" s="172">
        <f>D116+D117</f>
        <v>37260002161</v>
      </c>
      <c r="E115" s="172">
        <f>E116+E117</f>
        <v>35907473479</v>
      </c>
    </row>
    <row r="116" spans="1:5" ht="16.5" customHeight="1" x14ac:dyDescent="0.2">
      <c r="A116" s="132" t="s">
        <v>225</v>
      </c>
      <c r="B116" s="162" t="s">
        <v>226</v>
      </c>
      <c r="C116" s="203"/>
      <c r="D116" s="172">
        <v>32958512164</v>
      </c>
      <c r="E116" s="134">
        <v>31605983482</v>
      </c>
    </row>
    <row r="117" spans="1:5" ht="16.5" customHeight="1" x14ac:dyDescent="0.2">
      <c r="A117" s="132" t="s">
        <v>225</v>
      </c>
      <c r="B117" s="162" t="s">
        <v>227</v>
      </c>
      <c r="C117" s="203"/>
      <c r="D117" s="172">
        <v>4301489997</v>
      </c>
      <c r="E117" s="134">
        <v>4301489997</v>
      </c>
    </row>
    <row r="118" spans="1:5" ht="16.5" customHeight="1" x14ac:dyDescent="0.2">
      <c r="A118" s="132" t="s">
        <v>220</v>
      </c>
      <c r="B118" s="162">
        <v>419</v>
      </c>
      <c r="C118" s="203"/>
      <c r="D118" s="172"/>
      <c r="E118" s="134"/>
    </row>
    <row r="119" spans="1:5" ht="16.5" customHeight="1" x14ac:dyDescent="0.2">
      <c r="A119" s="132" t="s">
        <v>221</v>
      </c>
      <c r="B119" s="133">
        <v>420</v>
      </c>
      <c r="C119" s="203"/>
      <c r="D119" s="134"/>
      <c r="E119" s="134"/>
    </row>
    <row r="120" spans="1:5" ht="16.5" customHeight="1" x14ac:dyDescent="0.2">
      <c r="A120" s="132" t="s">
        <v>222</v>
      </c>
      <c r="B120" s="133">
        <v>421</v>
      </c>
      <c r="C120" s="203"/>
      <c r="D120" s="134">
        <f>D121+D122</f>
        <v>10509032003</v>
      </c>
      <c r="E120" s="134">
        <f>E121+E122</f>
        <v>8937049261</v>
      </c>
    </row>
    <row r="121" spans="1:5" ht="16.5" customHeight="1" x14ac:dyDescent="0.2">
      <c r="A121" s="132" t="s">
        <v>223</v>
      </c>
      <c r="B121" s="162" t="s">
        <v>230</v>
      </c>
      <c r="C121" s="203"/>
      <c r="D121" s="134">
        <v>0</v>
      </c>
      <c r="E121" s="134">
        <v>628620318</v>
      </c>
    </row>
    <row r="122" spans="1:5" ht="16.5" customHeight="1" x14ac:dyDescent="0.2">
      <c r="A122" s="186" t="s">
        <v>224</v>
      </c>
      <c r="B122" s="187" t="s">
        <v>231</v>
      </c>
      <c r="C122" s="209"/>
      <c r="D122" s="188">
        <f>10509032000+3</f>
        <v>10509032003</v>
      </c>
      <c r="E122" s="189">
        <f>8308428940+3</f>
        <v>8308428943</v>
      </c>
    </row>
    <row r="123" spans="1:5" ht="16.5" customHeight="1" x14ac:dyDescent="0.2">
      <c r="A123" s="132" t="s">
        <v>131</v>
      </c>
      <c r="B123" s="162">
        <v>422</v>
      </c>
      <c r="C123" s="203"/>
      <c r="D123" s="172"/>
      <c r="E123" s="134"/>
    </row>
    <row r="124" spans="1:5" ht="16.5" customHeight="1" x14ac:dyDescent="0.2">
      <c r="A124" s="153" t="s">
        <v>132</v>
      </c>
      <c r="B124" s="170">
        <v>430</v>
      </c>
      <c r="C124" s="203"/>
      <c r="D124" s="185">
        <f>SUM(D125:D126)</f>
        <v>0</v>
      </c>
      <c r="E124" s="154">
        <f>SUM(E125:E126)</f>
        <v>0</v>
      </c>
    </row>
    <row r="125" spans="1:5" ht="16.5" customHeight="1" x14ac:dyDescent="0.2">
      <c r="A125" s="132" t="s">
        <v>133</v>
      </c>
      <c r="B125" s="162">
        <v>431</v>
      </c>
      <c r="C125" s="203"/>
      <c r="D125" s="172"/>
      <c r="E125" s="134"/>
    </row>
    <row r="126" spans="1:5" ht="16.5" customHeight="1" x14ac:dyDescent="0.2">
      <c r="A126" s="132" t="s">
        <v>134</v>
      </c>
      <c r="B126" s="162">
        <v>432</v>
      </c>
      <c r="C126" s="203"/>
      <c r="D126" s="172"/>
      <c r="E126" s="134"/>
    </row>
    <row r="127" spans="1:5" ht="30" customHeight="1" x14ac:dyDescent="0.2">
      <c r="A127" s="92" t="s">
        <v>135</v>
      </c>
      <c r="B127" s="159">
        <v>440</v>
      </c>
      <c r="C127" s="92"/>
      <c r="D127" s="180">
        <f>D74+D104</f>
        <v>185967135367</v>
      </c>
      <c r="E127" s="145">
        <f>E74+E104</f>
        <v>169536583893</v>
      </c>
    </row>
    <row r="128" spans="1:5" x14ac:dyDescent="0.2">
      <c r="A128" s="155"/>
      <c r="B128" s="155"/>
      <c r="C128" s="155"/>
      <c r="D128" s="244">
        <f>D73-D127</f>
        <v>0</v>
      </c>
      <c r="E128" s="199">
        <f>E73-E127</f>
        <v>0</v>
      </c>
    </row>
    <row r="129" spans="1:5" ht="14.25" x14ac:dyDescent="0.2">
      <c r="C129" s="258" t="s">
        <v>267</v>
      </c>
      <c r="D129" s="258"/>
      <c r="E129" s="258"/>
    </row>
    <row r="131" spans="1:5" ht="15" x14ac:dyDescent="0.25">
      <c r="A131" s="156" t="s">
        <v>140</v>
      </c>
      <c r="B131" s="156"/>
      <c r="D131" s="202"/>
      <c r="E131" s="202"/>
    </row>
    <row r="132" spans="1:5" ht="18" customHeight="1" x14ac:dyDescent="0.2"/>
    <row r="133" spans="1:5" ht="18" customHeight="1" x14ac:dyDescent="0.2"/>
    <row r="134" spans="1:5" ht="18" customHeight="1" x14ac:dyDescent="0.2"/>
    <row r="135" spans="1:5" ht="18" customHeight="1" x14ac:dyDescent="0.2"/>
    <row r="136" spans="1:5" ht="15" x14ac:dyDescent="0.25">
      <c r="A136" s="156" t="s">
        <v>139</v>
      </c>
      <c r="B136" s="156"/>
    </row>
  </sheetData>
  <mergeCells count="6">
    <mergeCell ref="C129:E129"/>
    <mergeCell ref="C2:E2"/>
    <mergeCell ref="C3:E3"/>
    <mergeCell ref="A5:E5"/>
    <mergeCell ref="A7:E7"/>
    <mergeCell ref="A6:E6"/>
  </mergeCells>
  <phoneticPr fontId="63" type="noConversion"/>
  <pageMargins left="0.5" right="0.25" top="0.45" bottom="0.45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selection activeCell="F19" sqref="F19"/>
    </sheetView>
  </sheetViews>
  <sheetFormatPr defaultRowHeight="12.75" x14ac:dyDescent="0.2"/>
  <cols>
    <col min="1" max="1" width="55.85546875" customWidth="1"/>
    <col min="2" max="2" width="7.5703125" customWidth="1"/>
    <col min="3" max="4" width="16.140625" customWidth="1"/>
    <col min="5" max="5" width="17.85546875" customWidth="1"/>
    <col min="6" max="6" width="18" customWidth="1"/>
    <col min="7" max="7" width="17" customWidth="1"/>
    <col min="8" max="8" width="13.28515625" customWidth="1"/>
  </cols>
  <sheetData>
    <row r="1" spans="1:8" x14ac:dyDescent="0.2">
      <c r="A1" s="1" t="s">
        <v>0</v>
      </c>
      <c r="B1" s="273" t="s">
        <v>235</v>
      </c>
      <c r="C1" s="273"/>
      <c r="D1" s="273"/>
    </row>
    <row r="2" spans="1:8" x14ac:dyDescent="0.2">
      <c r="A2" s="3" t="s">
        <v>136</v>
      </c>
      <c r="B2" s="260" t="s">
        <v>232</v>
      </c>
      <c r="C2" s="260"/>
      <c r="D2" s="260"/>
    </row>
    <row r="3" spans="1:8" ht="13.5" x14ac:dyDescent="0.25">
      <c r="A3" s="5"/>
      <c r="B3" s="260" t="s">
        <v>237</v>
      </c>
      <c r="C3" s="260"/>
      <c r="D3" s="260"/>
    </row>
    <row r="5" spans="1:8" ht="20.25" x14ac:dyDescent="0.2">
      <c r="A5" s="284" t="s">
        <v>1</v>
      </c>
      <c r="B5" s="284"/>
      <c r="C5" s="284"/>
      <c r="D5" s="284"/>
    </row>
    <row r="6" spans="1:8" ht="15" customHeight="1" x14ac:dyDescent="0.2">
      <c r="A6" s="276" t="s">
        <v>2</v>
      </c>
      <c r="B6" s="276"/>
      <c r="C6" s="276"/>
      <c r="D6" s="276"/>
      <c r="F6" s="6"/>
      <c r="G6" s="6"/>
      <c r="H6" s="6"/>
    </row>
    <row r="7" spans="1:8" ht="18" customHeight="1" x14ac:dyDescent="0.2">
      <c r="A7" s="277" t="s">
        <v>262</v>
      </c>
      <c r="B7" s="277"/>
      <c r="C7" s="277"/>
      <c r="D7" s="277"/>
      <c r="F7" s="6"/>
      <c r="G7" s="6"/>
      <c r="H7" s="6"/>
    </row>
    <row r="8" spans="1:8" ht="15" customHeight="1" x14ac:dyDescent="0.2">
      <c r="A8" s="278" t="s">
        <v>3</v>
      </c>
      <c r="B8" s="278"/>
      <c r="C8" s="278"/>
      <c r="D8" s="278"/>
      <c r="F8" s="6"/>
      <c r="G8" s="6"/>
      <c r="H8" s="6"/>
    </row>
    <row r="9" spans="1:8" ht="26.1" customHeight="1" x14ac:dyDescent="0.2">
      <c r="A9" s="279" t="s">
        <v>4</v>
      </c>
      <c r="B9" s="280" t="s">
        <v>5</v>
      </c>
      <c r="C9" s="282" t="s">
        <v>258</v>
      </c>
      <c r="D9" s="283"/>
      <c r="F9" s="6"/>
      <c r="G9" s="6"/>
      <c r="H9" s="6"/>
    </row>
    <row r="10" spans="1:8" ht="15.95" customHeight="1" x14ac:dyDescent="0.2">
      <c r="A10" s="279"/>
      <c r="B10" s="281"/>
      <c r="C10" s="7" t="s">
        <v>6</v>
      </c>
      <c r="D10" s="7" t="s">
        <v>7</v>
      </c>
      <c r="F10" s="6"/>
      <c r="G10" s="6"/>
      <c r="H10" s="6"/>
    </row>
    <row r="11" spans="1:8" ht="15.95" customHeight="1" x14ac:dyDescent="0.2">
      <c r="A11" s="194">
        <v>1</v>
      </c>
      <c r="B11" s="194">
        <v>2</v>
      </c>
      <c r="C11" s="194">
        <v>4</v>
      </c>
      <c r="D11" s="194">
        <v>5</v>
      </c>
      <c r="F11" s="6"/>
      <c r="G11" s="6"/>
      <c r="H11" s="6"/>
    </row>
    <row r="12" spans="1:8" ht="14.45" customHeight="1" x14ac:dyDescent="0.2">
      <c r="A12" s="16" t="s">
        <v>8</v>
      </c>
      <c r="B12" s="192"/>
      <c r="C12" s="193"/>
      <c r="D12" s="193"/>
      <c r="F12" s="6"/>
      <c r="G12" s="6"/>
      <c r="H12" s="6"/>
    </row>
    <row r="13" spans="1:8" ht="14.45" customHeight="1" x14ac:dyDescent="0.2">
      <c r="A13" s="8" t="s">
        <v>9</v>
      </c>
      <c r="B13" s="9" t="s">
        <v>10</v>
      </c>
      <c r="C13" s="10">
        <f>283137555823+409821000</f>
        <v>283547376823</v>
      </c>
      <c r="D13" s="10">
        <v>313536042336</v>
      </c>
      <c r="F13" s="6"/>
      <c r="G13" s="6"/>
      <c r="H13" s="6"/>
    </row>
    <row r="14" spans="1:8" ht="14.45" customHeight="1" x14ac:dyDescent="0.2">
      <c r="A14" s="8" t="s">
        <v>11</v>
      </c>
      <c r="B14" s="9" t="s">
        <v>12</v>
      </c>
      <c r="C14" s="10">
        <f>-(238615077752+2634559200+573221369+121397000+1940068000+58554400+2560000+290520861)</f>
        <v>-244235958582</v>
      </c>
      <c r="D14" s="10">
        <v>-258547220522</v>
      </c>
      <c r="E14" s="12"/>
      <c r="F14" s="13"/>
      <c r="G14" s="6"/>
      <c r="H14" s="6"/>
    </row>
    <row r="15" spans="1:8" ht="14.45" customHeight="1" x14ac:dyDescent="0.2">
      <c r="A15" s="8" t="s">
        <v>13</v>
      </c>
      <c r="B15" s="9" t="s">
        <v>14</v>
      </c>
      <c r="C15" s="10">
        <v>-22750070800</v>
      </c>
      <c r="D15" s="10">
        <v>-21880423800</v>
      </c>
      <c r="E15" s="12"/>
      <c r="F15" s="14"/>
      <c r="G15" s="6"/>
      <c r="H15" s="6"/>
    </row>
    <row r="16" spans="1:8" ht="14.45" customHeight="1" x14ac:dyDescent="0.2">
      <c r="A16" s="8" t="s">
        <v>238</v>
      </c>
      <c r="B16" s="9" t="s">
        <v>15</v>
      </c>
      <c r="C16" s="10">
        <f>-(2755160002+79190278)</f>
        <v>-2834350280</v>
      </c>
      <c r="D16" s="10">
        <v>-3387297126</v>
      </c>
      <c r="E16" s="12"/>
      <c r="F16" s="14"/>
      <c r="G16" s="15"/>
      <c r="H16" s="6"/>
    </row>
    <row r="17" spans="1:8" ht="14.45" customHeight="1" x14ac:dyDescent="0.2">
      <c r="A17" s="8" t="s">
        <v>239</v>
      </c>
      <c r="B17" s="9" t="s">
        <v>16</v>
      </c>
      <c r="C17" s="11">
        <v>-2919884921</v>
      </c>
      <c r="D17" s="11">
        <v>-2964308877</v>
      </c>
      <c r="E17" s="12"/>
      <c r="H17" s="6"/>
    </row>
    <row r="18" spans="1:8" ht="14.45" customHeight="1" x14ac:dyDescent="0.2">
      <c r="A18" s="8" t="s">
        <v>17</v>
      </c>
      <c r="B18" s="9" t="s">
        <v>18</v>
      </c>
      <c r="C18" s="10">
        <f>(29067500+62508600+672626200+22384700+476400000+22690000+59405573+6420000+33254795)</f>
        <v>1384757368</v>
      </c>
      <c r="D18" s="10">
        <v>3685443369</v>
      </c>
      <c r="E18" s="12"/>
      <c r="H18" s="6"/>
    </row>
    <row r="19" spans="1:8" ht="14.45" customHeight="1" x14ac:dyDescent="0.2">
      <c r="A19" s="8" t="s">
        <v>19</v>
      </c>
      <c r="B19" s="9" t="s">
        <v>20</v>
      </c>
      <c r="C19" s="10">
        <f>-(93319409+1777735500+3307321900+2254701375+430173000+911606000+3594020647+156589493+8890000+6776436050+3517286502+59500000+80269090+291559091+1383238485+2400000000)</f>
        <v>-27042646542</v>
      </c>
      <c r="D19" s="10">
        <v>-22102664407</v>
      </c>
      <c r="E19" s="12"/>
      <c r="F19" s="6"/>
    </row>
    <row r="20" spans="1:8" ht="14.45" customHeight="1" x14ac:dyDescent="0.2">
      <c r="A20" s="16" t="s">
        <v>21</v>
      </c>
      <c r="B20" s="17">
        <v>20</v>
      </c>
      <c r="C20" s="18">
        <f>SUM(C13:C19)</f>
        <v>-14850776934</v>
      </c>
      <c r="D20" s="19">
        <f>SUM(D13:D19)</f>
        <v>8339570973</v>
      </c>
    </row>
    <row r="21" spans="1:8" ht="9.9499999999999993" customHeight="1" x14ac:dyDescent="0.2">
      <c r="A21" s="20"/>
      <c r="B21" s="21"/>
      <c r="C21" s="22"/>
      <c r="D21" s="23"/>
    </row>
    <row r="22" spans="1:8" ht="14.45" customHeight="1" x14ac:dyDescent="0.2">
      <c r="A22" s="16" t="s">
        <v>22</v>
      </c>
      <c r="B22" s="24"/>
      <c r="C22" s="25"/>
      <c r="D22" s="25"/>
    </row>
    <row r="23" spans="1:8" ht="14.45" customHeight="1" x14ac:dyDescent="0.2">
      <c r="A23" s="8" t="s">
        <v>23</v>
      </c>
      <c r="B23" s="26">
        <v>21</v>
      </c>
      <c r="C23" s="27">
        <f>-(36000000)</f>
        <v>-36000000</v>
      </c>
      <c r="D23" s="27">
        <v>-145772000</v>
      </c>
    </row>
    <row r="24" spans="1:8" ht="14.45" customHeight="1" x14ac:dyDescent="0.2">
      <c r="A24" s="8" t="s">
        <v>24</v>
      </c>
      <c r="B24" s="26">
        <v>22</v>
      </c>
      <c r="C24" s="11"/>
      <c r="D24" s="11"/>
    </row>
    <row r="25" spans="1:8" ht="14.45" customHeight="1" x14ac:dyDescent="0.2">
      <c r="A25" s="8" t="s">
        <v>25</v>
      </c>
      <c r="B25" s="26">
        <v>23</v>
      </c>
      <c r="C25" s="11"/>
      <c r="D25" s="11"/>
    </row>
    <row r="26" spans="1:8" ht="14.45" customHeight="1" x14ac:dyDescent="0.2">
      <c r="A26" s="8" t="s">
        <v>26</v>
      </c>
      <c r="B26" s="26">
        <v>24</v>
      </c>
      <c r="C26" s="11"/>
      <c r="D26" s="11"/>
    </row>
    <row r="27" spans="1:8" ht="14.45" customHeight="1" x14ac:dyDescent="0.2">
      <c r="A27" s="8" t="s">
        <v>27</v>
      </c>
      <c r="B27" s="26">
        <v>25</v>
      </c>
      <c r="C27" s="10"/>
      <c r="D27" s="10"/>
    </row>
    <row r="28" spans="1:8" ht="14.45" customHeight="1" x14ac:dyDescent="0.2">
      <c r="A28" s="8" t="s">
        <v>28</v>
      </c>
      <c r="B28" s="26">
        <v>26</v>
      </c>
      <c r="C28" s="11"/>
      <c r="D28" s="11">
        <v>2948597500</v>
      </c>
    </row>
    <row r="29" spans="1:8" ht="14.45" customHeight="1" x14ac:dyDescent="0.2">
      <c r="A29" s="8" t="s">
        <v>29</v>
      </c>
      <c r="B29" s="26">
        <v>27</v>
      </c>
      <c r="C29" s="11">
        <v>169993400</v>
      </c>
      <c r="D29" s="11">
        <v>33859249</v>
      </c>
    </row>
    <row r="30" spans="1:8" ht="14.45" customHeight="1" x14ac:dyDescent="0.2">
      <c r="A30" s="28" t="s">
        <v>30</v>
      </c>
      <c r="B30" s="29">
        <v>30</v>
      </c>
      <c r="C30" s="30">
        <f>SUM(C23:C29)</f>
        <v>133993400</v>
      </c>
      <c r="D30" s="30">
        <f>SUM(D23:D29)</f>
        <v>2836684749</v>
      </c>
    </row>
    <row r="31" spans="1:8" ht="9.9499999999999993" customHeight="1" x14ac:dyDescent="0.2">
      <c r="A31" s="31"/>
      <c r="B31" s="32"/>
      <c r="C31" s="33"/>
      <c r="D31" s="33"/>
    </row>
    <row r="32" spans="1:8" ht="14.45" customHeight="1" x14ac:dyDescent="0.2">
      <c r="A32" s="28" t="s">
        <v>31</v>
      </c>
      <c r="B32" s="34"/>
      <c r="C32" s="35"/>
      <c r="D32" s="35"/>
    </row>
    <row r="33" spans="1:7" ht="14.45" customHeight="1" x14ac:dyDescent="0.2">
      <c r="A33" s="8" t="s">
        <v>32</v>
      </c>
      <c r="B33" s="26">
        <v>31</v>
      </c>
      <c r="C33" s="11"/>
      <c r="D33" s="11"/>
    </row>
    <row r="34" spans="1:7" ht="14.45" customHeight="1" x14ac:dyDescent="0.2">
      <c r="A34" s="8" t="s">
        <v>33</v>
      </c>
      <c r="B34" s="26">
        <v>32</v>
      </c>
      <c r="C34" s="11"/>
      <c r="D34" s="11"/>
    </row>
    <row r="35" spans="1:7" ht="14.45" customHeight="1" x14ac:dyDescent="0.2">
      <c r="A35" s="8" t="s">
        <v>240</v>
      </c>
      <c r="B35" s="26">
        <v>33</v>
      </c>
      <c r="C35" s="11">
        <v>157800000000</v>
      </c>
      <c r="D35" s="11">
        <v>169233400000</v>
      </c>
    </row>
    <row r="36" spans="1:7" ht="14.45" customHeight="1" x14ac:dyDescent="0.2">
      <c r="A36" s="8" t="s">
        <v>241</v>
      </c>
      <c r="B36" s="26">
        <v>34</v>
      </c>
      <c r="C36" s="11">
        <v>-144200000000</v>
      </c>
      <c r="D36" s="11">
        <v>-176961365000</v>
      </c>
    </row>
    <row r="37" spans="1:7" ht="14.45" customHeight="1" x14ac:dyDescent="0.2">
      <c r="A37" s="8" t="s">
        <v>242</v>
      </c>
      <c r="B37" s="26">
        <v>35</v>
      </c>
      <c r="C37" s="11"/>
      <c r="D37" s="11"/>
    </row>
    <row r="38" spans="1:7" ht="14.45" customHeight="1" x14ac:dyDescent="0.2">
      <c r="A38" s="8" t="s">
        <v>34</v>
      </c>
      <c r="B38" s="26">
        <v>36</v>
      </c>
      <c r="C38" s="11">
        <f>-(3706302000+15456500)</f>
        <v>-3721758500</v>
      </c>
      <c r="D38" s="11">
        <v>-3712952500</v>
      </c>
    </row>
    <row r="39" spans="1:7" ht="14.45" customHeight="1" x14ac:dyDescent="0.2">
      <c r="A39" s="36" t="s">
        <v>35</v>
      </c>
      <c r="B39" s="29">
        <v>40</v>
      </c>
      <c r="C39" s="19">
        <f>SUM(C33:C38)</f>
        <v>9878241500</v>
      </c>
      <c r="D39" s="19">
        <f>SUM(D33:D38)</f>
        <v>-11440917500</v>
      </c>
    </row>
    <row r="40" spans="1:7" ht="9.9499999999999993" customHeight="1" x14ac:dyDescent="0.2">
      <c r="A40" s="31"/>
      <c r="B40" s="32"/>
      <c r="C40" s="19"/>
      <c r="D40" s="37"/>
    </row>
    <row r="41" spans="1:7" ht="14.45" customHeight="1" x14ac:dyDescent="0.2">
      <c r="A41" s="28" t="s">
        <v>36</v>
      </c>
      <c r="B41" s="29">
        <v>50</v>
      </c>
      <c r="C41" s="19">
        <f>C20+C30+C39</f>
        <v>-4838542034</v>
      </c>
      <c r="D41" s="19">
        <f>D20+D30+D39</f>
        <v>-264661778</v>
      </c>
    </row>
    <row r="42" spans="1:7" ht="14.45" customHeight="1" x14ac:dyDescent="0.2">
      <c r="A42" s="28" t="s">
        <v>37</v>
      </c>
      <c r="B42" s="29">
        <v>60</v>
      </c>
      <c r="C42" s="19">
        <f>D44</f>
        <v>5807327221</v>
      </c>
      <c r="D42" s="19">
        <v>6071988999</v>
      </c>
      <c r="E42" s="38"/>
      <c r="F42" s="39">
        <v>111</v>
      </c>
      <c r="G42" s="40">
        <v>104926200</v>
      </c>
    </row>
    <row r="43" spans="1:7" ht="14.45" customHeight="1" x14ac:dyDescent="0.25">
      <c r="A43" s="41" t="s">
        <v>38</v>
      </c>
      <c r="B43" s="26">
        <v>61</v>
      </c>
      <c r="C43" s="42"/>
      <c r="D43" s="42"/>
      <c r="F43" s="39">
        <v>112</v>
      </c>
      <c r="G43" s="40">
        <v>863858987</v>
      </c>
    </row>
    <row r="44" spans="1:7" ht="14.45" customHeight="1" x14ac:dyDescent="0.35">
      <c r="A44" s="43" t="s">
        <v>39</v>
      </c>
      <c r="B44" s="44">
        <v>70</v>
      </c>
      <c r="C44" s="238">
        <f>C41+C42</f>
        <v>968785187</v>
      </c>
      <c r="D44" s="238">
        <f>D41+D42</f>
        <v>5807327221</v>
      </c>
      <c r="E44" s="38"/>
      <c r="F44" s="45" t="s">
        <v>264</v>
      </c>
      <c r="G44" s="46">
        <f>G42+G43</f>
        <v>968785187</v>
      </c>
    </row>
    <row r="45" spans="1:7" ht="8.1" customHeight="1" x14ac:dyDescent="0.2">
      <c r="A45" s="47"/>
      <c r="B45" s="47"/>
      <c r="C45" s="48"/>
    </row>
    <row r="46" spans="1:7" ht="16.5" x14ac:dyDescent="0.35">
      <c r="A46" s="285" t="s">
        <v>266</v>
      </c>
      <c r="B46" s="285"/>
      <c r="C46" s="285"/>
      <c r="D46" s="285"/>
      <c r="E46" s="49"/>
      <c r="F46" s="50" t="s">
        <v>40</v>
      </c>
      <c r="G46" s="51">
        <f>C44-G44</f>
        <v>0</v>
      </c>
    </row>
    <row r="47" spans="1:7" ht="9.9499999999999993" customHeight="1" x14ac:dyDescent="0.2">
      <c r="A47" s="52"/>
      <c r="B47" s="52"/>
      <c r="C47" s="52"/>
      <c r="D47" s="52"/>
      <c r="E47" s="53"/>
    </row>
    <row r="48" spans="1:7" ht="15" x14ac:dyDescent="0.25">
      <c r="A48" s="259" t="s">
        <v>137</v>
      </c>
      <c r="B48" s="259"/>
      <c r="C48" s="259"/>
      <c r="D48" s="259"/>
      <c r="E48" s="49"/>
    </row>
    <row r="49" spans="1:5" ht="18" customHeight="1" x14ac:dyDescent="0.2">
      <c r="A49" s="157"/>
      <c r="B49" s="157"/>
      <c r="C49" s="157"/>
      <c r="D49" s="54"/>
    </row>
    <row r="50" spans="1:5" ht="18" customHeight="1" x14ac:dyDescent="0.2">
      <c r="A50" s="157"/>
      <c r="B50" s="157"/>
      <c r="C50" s="158"/>
      <c r="D50" s="56"/>
      <c r="E50" s="57"/>
    </row>
    <row r="51" spans="1:5" ht="18" customHeight="1" x14ac:dyDescent="0.2">
      <c r="A51" s="157"/>
      <c r="B51" s="157"/>
      <c r="C51" s="157"/>
      <c r="D51" s="157"/>
      <c r="E51" s="58"/>
    </row>
    <row r="52" spans="1:5" ht="18" customHeight="1" x14ac:dyDescent="0.2">
      <c r="A52" s="157"/>
      <c r="B52" s="157"/>
      <c r="C52" s="157"/>
      <c r="D52" s="157"/>
    </row>
    <row r="53" spans="1:5" ht="15" x14ac:dyDescent="0.25">
      <c r="A53" s="259" t="s">
        <v>144</v>
      </c>
      <c r="B53" s="259"/>
      <c r="C53" s="259"/>
      <c r="D53" s="259"/>
    </row>
    <row r="54" spans="1:5" x14ac:dyDescent="0.2">
      <c r="A54" s="157"/>
      <c r="B54" s="157"/>
      <c r="C54" s="157"/>
      <c r="D54" s="59"/>
    </row>
    <row r="55" spans="1:5" x14ac:dyDescent="0.2">
      <c r="C55" s="59"/>
      <c r="D55" s="60"/>
    </row>
    <row r="56" spans="1:5" x14ac:dyDescent="0.2">
      <c r="C56" s="59"/>
    </row>
  </sheetData>
  <mergeCells count="13">
    <mergeCell ref="B1:D1"/>
    <mergeCell ref="B2:D2"/>
    <mergeCell ref="B3:D3"/>
    <mergeCell ref="A5:D5"/>
    <mergeCell ref="A46:D46"/>
    <mergeCell ref="A48:D48"/>
    <mergeCell ref="A53:D53"/>
    <mergeCell ref="A6:D6"/>
    <mergeCell ref="A7:D7"/>
    <mergeCell ref="A8:D8"/>
    <mergeCell ref="A9:A10"/>
    <mergeCell ref="B9:B10"/>
    <mergeCell ref="C9:D9"/>
  </mergeCells>
  <phoneticPr fontId="63" type="noConversion"/>
  <pageMargins left="0.5" right="0.35" top="0.5" bottom="0.5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>
      <selection activeCell="A21" sqref="A21"/>
    </sheetView>
  </sheetViews>
  <sheetFormatPr defaultRowHeight="18.95" customHeight="1" x14ac:dyDescent="0.2"/>
  <cols>
    <col min="1" max="1" width="31" style="61" customWidth="1"/>
    <col min="2" max="2" width="19.28515625" style="61" customWidth="1"/>
    <col min="3" max="3" width="18.85546875" style="61" customWidth="1"/>
    <col min="4" max="4" width="19.28515625" style="61" customWidth="1"/>
    <col min="5" max="5" width="18.85546875" style="61" customWidth="1"/>
    <col min="6" max="6" width="17" style="61" customWidth="1"/>
    <col min="7" max="7" width="18.7109375" style="61" customWidth="1"/>
    <col min="8" max="8" width="19.42578125" style="61" customWidth="1"/>
    <col min="9" max="16384" width="9.140625" style="61"/>
  </cols>
  <sheetData>
    <row r="1" spans="1:8" ht="18.95" customHeight="1" x14ac:dyDescent="0.25">
      <c r="A1" s="259" t="s">
        <v>259</v>
      </c>
      <c r="B1" s="259"/>
      <c r="C1" s="259"/>
      <c r="D1" s="259"/>
      <c r="E1" s="259"/>
      <c r="F1" s="259"/>
      <c r="G1" s="259"/>
    </row>
    <row r="2" spans="1:8" ht="18.95" customHeight="1" x14ac:dyDescent="0.25">
      <c r="B2" s="62"/>
    </row>
    <row r="3" spans="1:8" ht="30" customHeight="1" x14ac:dyDescent="0.2">
      <c r="A3" s="63" t="s">
        <v>41</v>
      </c>
      <c r="B3" s="64" t="s">
        <v>42</v>
      </c>
      <c r="C3" s="63" t="s">
        <v>43</v>
      </c>
      <c r="D3" s="64" t="s">
        <v>44</v>
      </c>
      <c r="E3" s="64" t="s">
        <v>45</v>
      </c>
      <c r="F3" s="63" t="s">
        <v>46</v>
      </c>
      <c r="G3" s="63" t="s">
        <v>47</v>
      </c>
    </row>
    <row r="4" spans="1:8" ht="17.45" customHeight="1" x14ac:dyDescent="0.2">
      <c r="A4" s="65" t="s">
        <v>48</v>
      </c>
      <c r="B4" s="66"/>
      <c r="C4" s="66"/>
      <c r="D4" s="66"/>
      <c r="E4" s="66"/>
      <c r="F4" s="66"/>
      <c r="G4" s="66"/>
    </row>
    <row r="5" spans="1:8" ht="17.45" customHeight="1" x14ac:dyDescent="0.25">
      <c r="A5" s="67" t="s">
        <v>49</v>
      </c>
      <c r="B5" s="68">
        <v>22001109203</v>
      </c>
      <c r="C5" s="68">
        <v>79679719026</v>
      </c>
      <c r="D5" s="68">
        <v>6112559539</v>
      </c>
      <c r="E5" s="68">
        <v>472276182</v>
      </c>
      <c r="F5" s="68">
        <v>0</v>
      </c>
      <c r="G5" s="68">
        <f>SUM(B5:F5)</f>
        <v>108265663950</v>
      </c>
      <c r="H5" s="69"/>
    </row>
    <row r="6" spans="1:8" ht="17.45" customHeight="1" x14ac:dyDescent="0.25">
      <c r="A6" s="67" t="s">
        <v>50</v>
      </c>
      <c r="B6" s="70">
        <f>SUM(B8:B10)</f>
        <v>0</v>
      </c>
      <c r="C6" s="70">
        <f>SUM(C8:C10)</f>
        <v>0</v>
      </c>
      <c r="D6" s="70">
        <f>SUM(D8:D10)</f>
        <v>0</v>
      </c>
      <c r="E6" s="70">
        <f>E8+E9</f>
        <v>241145455</v>
      </c>
      <c r="F6" s="70">
        <f>F8+F9</f>
        <v>0</v>
      </c>
      <c r="G6" s="70">
        <f>B6+C6+D6+E6+F6</f>
        <v>241145455</v>
      </c>
      <c r="H6" s="62"/>
    </row>
    <row r="7" spans="1:8" ht="17.45" customHeight="1" x14ac:dyDescent="0.25">
      <c r="A7" s="71" t="s">
        <v>51</v>
      </c>
      <c r="B7" s="72"/>
      <c r="C7" s="72"/>
      <c r="D7" s="72"/>
      <c r="E7" s="73"/>
      <c r="F7" s="74"/>
      <c r="G7" s="70"/>
    </row>
    <row r="8" spans="1:8" ht="17.45" customHeight="1" x14ac:dyDescent="0.2">
      <c r="A8" s="75" t="s">
        <v>52</v>
      </c>
      <c r="B8" s="76"/>
      <c r="C8" s="72">
        <v>0</v>
      </c>
      <c r="D8" s="72"/>
      <c r="E8" s="77">
        <v>241145455</v>
      </c>
      <c r="F8" s="73"/>
      <c r="G8" s="76">
        <f>B8+C8+D8+E8+F8</f>
        <v>241145455</v>
      </c>
      <c r="H8" s="69"/>
    </row>
    <row r="9" spans="1:8" ht="17.45" customHeight="1" x14ac:dyDescent="0.2">
      <c r="A9" s="75" t="s">
        <v>53</v>
      </c>
      <c r="B9" s="76"/>
      <c r="C9" s="72"/>
      <c r="D9" s="72"/>
      <c r="E9" s="73"/>
      <c r="F9" s="73"/>
      <c r="G9" s="76">
        <f>B9+C9+D9+E9+F9</f>
        <v>0</v>
      </c>
    </row>
    <row r="10" spans="1:8" ht="17.45" customHeight="1" x14ac:dyDescent="0.2">
      <c r="A10" s="75" t="s">
        <v>54</v>
      </c>
      <c r="B10" s="76"/>
      <c r="C10" s="72"/>
      <c r="D10" s="78"/>
      <c r="E10" s="73"/>
      <c r="F10" s="73"/>
      <c r="G10" s="76"/>
    </row>
    <row r="11" spans="1:8" ht="17.45" customHeight="1" x14ac:dyDescent="0.25">
      <c r="A11" s="67" t="s">
        <v>55</v>
      </c>
      <c r="B11" s="70">
        <f>SUM(B13:B16)</f>
        <v>0</v>
      </c>
      <c r="C11" s="70">
        <f>SUM(C13:C16)</f>
        <v>0</v>
      </c>
      <c r="D11" s="70">
        <f>SUM(D13:D16)</f>
        <v>0</v>
      </c>
      <c r="E11" s="70">
        <f>SUM(E13:E16)</f>
        <v>0</v>
      </c>
      <c r="F11" s="70">
        <f>SUM(F13:F16)</f>
        <v>0</v>
      </c>
      <c r="G11" s="70">
        <f>B11+C11+D11+E11+F11</f>
        <v>0</v>
      </c>
      <c r="H11" s="69"/>
    </row>
    <row r="12" spans="1:8" ht="17.45" customHeight="1" x14ac:dyDescent="0.25">
      <c r="A12" s="71" t="s">
        <v>56</v>
      </c>
      <c r="B12" s="72"/>
      <c r="C12" s="72"/>
      <c r="D12" s="72"/>
      <c r="E12" s="73"/>
      <c r="F12" s="74"/>
      <c r="G12" s="70"/>
    </row>
    <row r="13" spans="1:8" ht="17.45" customHeight="1" x14ac:dyDescent="0.2">
      <c r="A13" s="74" t="s">
        <v>57</v>
      </c>
      <c r="B13" s="72"/>
      <c r="C13" s="72"/>
      <c r="D13" s="72"/>
      <c r="E13" s="72"/>
      <c r="F13" s="74"/>
      <c r="G13" s="72">
        <f>B13+C13+D13+E13+F13</f>
        <v>0</v>
      </c>
    </row>
    <row r="14" spans="1:8" ht="17.45" customHeight="1" x14ac:dyDescent="0.25">
      <c r="A14" s="74" t="s">
        <v>58</v>
      </c>
      <c r="B14" s="72"/>
      <c r="C14" s="72"/>
      <c r="D14" s="72"/>
      <c r="E14" s="73"/>
      <c r="F14" s="74"/>
      <c r="G14" s="70"/>
    </row>
    <row r="15" spans="1:8" ht="17.45" customHeight="1" x14ac:dyDescent="0.25">
      <c r="A15" s="74" t="s">
        <v>59</v>
      </c>
      <c r="B15" s="72"/>
      <c r="C15" s="72"/>
      <c r="D15" s="72"/>
      <c r="E15" s="73"/>
      <c r="F15" s="74"/>
      <c r="G15" s="70"/>
    </row>
    <row r="16" spans="1:8" ht="17.45" customHeight="1" x14ac:dyDescent="0.25">
      <c r="A16" s="74" t="s">
        <v>60</v>
      </c>
      <c r="B16" s="72"/>
      <c r="C16" s="76"/>
      <c r="D16" s="72"/>
      <c r="E16" s="77"/>
      <c r="F16" s="74"/>
      <c r="G16" s="70"/>
    </row>
    <row r="17" spans="1:8" ht="17.45" customHeight="1" x14ac:dyDescent="0.25">
      <c r="A17" s="79" t="s">
        <v>61</v>
      </c>
      <c r="B17" s="68">
        <f>B5+B6-B11</f>
        <v>22001109203</v>
      </c>
      <c r="C17" s="68">
        <f>C5+C6-C11</f>
        <v>79679719026</v>
      </c>
      <c r="D17" s="68">
        <f>D5+D6-D11</f>
        <v>6112559539</v>
      </c>
      <c r="E17" s="68">
        <f>E5+E6-E11</f>
        <v>713421637</v>
      </c>
      <c r="F17" s="68">
        <f>F5+F6-F11</f>
        <v>0</v>
      </c>
      <c r="G17" s="68">
        <f>SUM(B17:F17)</f>
        <v>108506809405</v>
      </c>
      <c r="H17" s="69"/>
    </row>
    <row r="18" spans="1:8" ht="17.45" customHeight="1" x14ac:dyDescent="0.25">
      <c r="A18" s="65" t="s">
        <v>62</v>
      </c>
      <c r="B18" s="72"/>
      <c r="C18" s="72"/>
      <c r="D18" s="72"/>
      <c r="E18" s="73"/>
      <c r="F18" s="80"/>
      <c r="G18" s="70"/>
    </row>
    <row r="19" spans="1:8" ht="17.45" customHeight="1" x14ac:dyDescent="0.25">
      <c r="A19" s="67" t="s">
        <v>63</v>
      </c>
      <c r="B19" s="68">
        <f>14972775122+1</f>
        <v>14972775123</v>
      </c>
      <c r="C19" s="68">
        <v>64912911693</v>
      </c>
      <c r="D19" s="68">
        <v>3567987458</v>
      </c>
      <c r="E19" s="68">
        <v>212617614</v>
      </c>
      <c r="F19" s="68">
        <v>0</v>
      </c>
      <c r="G19" s="68">
        <f>SUM(B19:F19)</f>
        <v>83666291888</v>
      </c>
      <c r="H19" s="69"/>
    </row>
    <row r="20" spans="1:8" ht="17.45" customHeight="1" x14ac:dyDescent="0.25">
      <c r="A20" s="81" t="s">
        <v>64</v>
      </c>
      <c r="B20" s="82">
        <f>1779373561+1</f>
        <v>1779373562</v>
      </c>
      <c r="C20" s="82">
        <v>4644860301</v>
      </c>
      <c r="D20" s="82">
        <v>721815552</v>
      </c>
      <c r="E20" s="82">
        <v>92486041</v>
      </c>
      <c r="F20" s="82"/>
      <c r="G20" s="82">
        <f>B20+C20+D20+E20+F20</f>
        <v>7238535456</v>
      </c>
    </row>
    <row r="21" spans="1:8" ht="17.45" customHeight="1" x14ac:dyDescent="0.25">
      <c r="A21" s="81" t="s">
        <v>65</v>
      </c>
      <c r="B21" s="82">
        <v>0</v>
      </c>
      <c r="C21" s="82">
        <v>0</v>
      </c>
      <c r="D21" s="82"/>
      <c r="E21" s="82">
        <v>0</v>
      </c>
      <c r="F21" s="82"/>
      <c r="G21" s="82"/>
    </row>
    <row r="22" spans="1:8" ht="17.45" customHeight="1" x14ac:dyDescent="0.25">
      <c r="A22" s="67" t="s">
        <v>66</v>
      </c>
      <c r="B22" s="70"/>
      <c r="C22" s="70"/>
      <c r="D22" s="70"/>
      <c r="E22" s="70">
        <f>E24+E25+E26</f>
        <v>0</v>
      </c>
      <c r="F22" s="70"/>
      <c r="G22" s="82">
        <f>B22+C22+D22+E22+F22</f>
        <v>0</v>
      </c>
      <c r="H22" s="69"/>
    </row>
    <row r="23" spans="1:8" ht="17.45" customHeight="1" x14ac:dyDescent="0.2">
      <c r="A23" s="71" t="s">
        <v>51</v>
      </c>
      <c r="B23" s="72"/>
      <c r="C23" s="72"/>
      <c r="D23" s="72"/>
      <c r="E23" s="72"/>
      <c r="F23" s="72"/>
      <c r="G23" s="76"/>
      <c r="H23" s="69"/>
    </row>
    <row r="24" spans="1:8" ht="17.45" customHeight="1" x14ac:dyDescent="0.2">
      <c r="A24" s="74" t="s">
        <v>59</v>
      </c>
      <c r="B24" s="72"/>
      <c r="C24" s="72"/>
      <c r="D24" s="72"/>
      <c r="E24" s="72"/>
      <c r="F24" s="72"/>
      <c r="G24" s="76"/>
      <c r="H24" s="69"/>
    </row>
    <row r="25" spans="1:8" ht="17.45" customHeight="1" x14ac:dyDescent="0.2">
      <c r="A25" s="74" t="s">
        <v>67</v>
      </c>
      <c r="B25" s="72"/>
      <c r="C25" s="72"/>
      <c r="D25" s="72"/>
      <c r="E25" s="72"/>
      <c r="F25" s="72"/>
      <c r="G25" s="72">
        <f>B25+C25+D25+E25+F25</f>
        <v>0</v>
      </c>
      <c r="H25" s="69"/>
    </row>
    <row r="26" spans="1:8" ht="17.45" customHeight="1" x14ac:dyDescent="0.2">
      <c r="A26" s="74" t="s">
        <v>60</v>
      </c>
      <c r="B26" s="72"/>
      <c r="C26" s="72"/>
      <c r="D26" s="72"/>
      <c r="E26" s="72"/>
      <c r="F26" s="72"/>
      <c r="G26" s="72">
        <f>B26+C26+D26+E26+F26</f>
        <v>0</v>
      </c>
      <c r="H26" s="69"/>
    </row>
    <row r="27" spans="1:8" ht="17.45" customHeight="1" x14ac:dyDescent="0.25">
      <c r="A27" s="67" t="s">
        <v>61</v>
      </c>
      <c r="B27" s="68">
        <f>B19+B20+B21-B22</f>
        <v>16752148685</v>
      </c>
      <c r="C27" s="68">
        <f>C19+C20+C21-C22</f>
        <v>69557771994</v>
      </c>
      <c r="D27" s="68">
        <f>D19+D20+D21-D22</f>
        <v>4289803010</v>
      </c>
      <c r="E27" s="68">
        <f>E19+E20+E21-E22</f>
        <v>305103655</v>
      </c>
      <c r="F27" s="68">
        <f>F19+F20+F21-F22</f>
        <v>0</v>
      </c>
      <c r="G27" s="68">
        <f>SUM(B27:F27)</f>
        <v>90904827344</v>
      </c>
      <c r="H27" s="69"/>
    </row>
    <row r="28" spans="1:8" ht="17.45" customHeight="1" x14ac:dyDescent="0.25">
      <c r="A28" s="83" t="s">
        <v>68</v>
      </c>
      <c r="B28" s="72"/>
      <c r="C28" s="72"/>
      <c r="D28" s="72"/>
      <c r="E28" s="73"/>
      <c r="F28" s="74"/>
      <c r="G28" s="70"/>
      <c r="H28" s="69"/>
    </row>
    <row r="29" spans="1:8" ht="17.45" customHeight="1" x14ac:dyDescent="0.25">
      <c r="A29" s="67" t="s">
        <v>69</v>
      </c>
      <c r="B29" s="70">
        <f>B5-B19</f>
        <v>7028334080</v>
      </c>
      <c r="C29" s="70">
        <f>C5-C19</f>
        <v>14766807333</v>
      </c>
      <c r="D29" s="70">
        <f>D5-D19</f>
        <v>2544572081</v>
      </c>
      <c r="E29" s="70">
        <f>E5-E19</f>
        <v>259658568</v>
      </c>
      <c r="F29" s="70">
        <f>F5-F19</f>
        <v>0</v>
      </c>
      <c r="G29" s="70">
        <f>B29+C29+D29+E29+F29</f>
        <v>24599372062</v>
      </c>
      <c r="H29" s="69"/>
    </row>
    <row r="30" spans="1:8" ht="17.45" customHeight="1" x14ac:dyDescent="0.25">
      <c r="A30" s="84" t="s">
        <v>70</v>
      </c>
      <c r="B30" s="85">
        <f>B17-B27</f>
        <v>5248960518</v>
      </c>
      <c r="C30" s="85">
        <f>C17-C27</f>
        <v>10121947032</v>
      </c>
      <c r="D30" s="85">
        <f>D17-D27</f>
        <v>1822756529</v>
      </c>
      <c r="E30" s="85">
        <f>E17-E27</f>
        <v>408317982</v>
      </c>
      <c r="F30" s="85">
        <f>F17-F27</f>
        <v>0</v>
      </c>
      <c r="G30" s="86">
        <f>B30+C30+D30+E30+F30</f>
        <v>17601982061</v>
      </c>
      <c r="H30" s="69"/>
    </row>
    <row r="31" spans="1:8" ht="18.95" customHeight="1" x14ac:dyDescent="0.25">
      <c r="A31" s="87"/>
      <c r="B31" s="88"/>
      <c r="C31" s="88"/>
      <c r="D31" s="88"/>
      <c r="E31" s="88"/>
      <c r="F31" s="88"/>
      <c r="G31" s="88"/>
      <c r="H31" s="69"/>
    </row>
    <row r="32" spans="1:8" ht="18.95" customHeight="1" x14ac:dyDescent="0.2">
      <c r="A32" s="286"/>
      <c r="B32" s="287"/>
      <c r="C32" s="287"/>
      <c r="D32" s="287"/>
      <c r="E32" s="287"/>
      <c r="F32" s="287"/>
      <c r="G32" s="287"/>
    </row>
    <row r="33" spans="1:7" ht="18.95" customHeight="1" x14ac:dyDescent="0.2">
      <c r="A33" s="288"/>
      <c r="B33" s="288"/>
      <c r="C33" s="288"/>
      <c r="D33" s="288"/>
      <c r="E33" s="288"/>
      <c r="F33" s="288"/>
      <c r="G33" s="288"/>
    </row>
  </sheetData>
  <mergeCells count="3">
    <mergeCell ref="A1:G1"/>
    <mergeCell ref="A32:G32"/>
    <mergeCell ref="A33:G33"/>
  </mergeCells>
  <phoneticPr fontId="63" type="noConversion"/>
  <pageMargins left="0.35" right="0.35" top="0.5" bottom="0.5" header="0.5" footer="0.5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D4" sqref="D4"/>
    </sheetView>
  </sheetViews>
  <sheetFormatPr defaultColWidth="50.28515625" defaultRowHeight="12.75" x14ac:dyDescent="0.2"/>
  <cols>
    <col min="1" max="1" width="6.7109375" customWidth="1"/>
    <col min="2" max="2" width="48.28515625" customWidth="1"/>
    <col min="3" max="3" width="9.5703125" customWidth="1"/>
    <col min="4" max="4" width="20.28515625" customWidth="1"/>
    <col min="5" max="5" width="15.42578125" customWidth="1"/>
  </cols>
  <sheetData>
    <row r="1" spans="1:7" ht="20.25" x14ac:dyDescent="0.35">
      <c r="A1" s="289" t="s">
        <v>263</v>
      </c>
      <c r="B1" s="289"/>
      <c r="C1" s="289"/>
      <c r="D1" s="289"/>
      <c r="E1" s="289"/>
    </row>
    <row r="2" spans="1:7" ht="20.100000000000001" customHeight="1" x14ac:dyDescent="0.2"/>
    <row r="3" spans="1:7" ht="26.1" customHeight="1" x14ac:dyDescent="0.2">
      <c r="A3" s="210" t="s">
        <v>243</v>
      </c>
      <c r="B3" s="210" t="s">
        <v>244</v>
      </c>
      <c r="C3" s="210" t="s">
        <v>245</v>
      </c>
      <c r="D3" s="210" t="s">
        <v>246</v>
      </c>
      <c r="E3" s="210" t="s">
        <v>247</v>
      </c>
      <c r="F3" s="90"/>
      <c r="G3" s="90"/>
    </row>
    <row r="4" spans="1:7" ht="26.1" customHeight="1" x14ac:dyDescent="0.25">
      <c r="A4" s="211">
        <v>1</v>
      </c>
      <c r="B4" s="212" t="s">
        <v>248</v>
      </c>
      <c r="C4" s="211" t="s">
        <v>249</v>
      </c>
      <c r="D4" s="213">
        <v>13505971000</v>
      </c>
      <c r="E4" s="212"/>
    </row>
    <row r="5" spans="1:7" ht="26.1" customHeight="1" x14ac:dyDescent="0.25">
      <c r="A5" s="214">
        <v>2</v>
      </c>
      <c r="B5" s="215" t="s">
        <v>250</v>
      </c>
      <c r="C5" s="214" t="s">
        <v>249</v>
      </c>
      <c r="D5" s="216">
        <f>D6+D7</f>
        <v>233946000</v>
      </c>
      <c r="E5" s="215"/>
    </row>
    <row r="6" spans="1:7" ht="26.1" customHeight="1" x14ac:dyDescent="0.25">
      <c r="A6" s="214"/>
      <c r="B6" s="217" t="s">
        <v>251</v>
      </c>
      <c r="C6" s="218" t="s">
        <v>249</v>
      </c>
      <c r="D6" s="219">
        <f>(5000000+4000000+4000000)*12</f>
        <v>156000000</v>
      </c>
      <c r="E6" s="220"/>
    </row>
    <row r="7" spans="1:7" ht="26.1" customHeight="1" x14ac:dyDescent="0.25">
      <c r="A7" s="214"/>
      <c r="B7" s="217" t="s">
        <v>252</v>
      </c>
      <c r="C7" s="218" t="s">
        <v>249</v>
      </c>
      <c r="D7" s="219">
        <v>77946000</v>
      </c>
      <c r="E7" s="220"/>
    </row>
    <row r="8" spans="1:7" ht="26.1" customHeight="1" x14ac:dyDescent="0.25">
      <c r="A8" s="214">
        <v>3</v>
      </c>
      <c r="B8" s="215" t="s">
        <v>253</v>
      </c>
      <c r="C8" s="214" t="s">
        <v>249</v>
      </c>
      <c r="D8" s="216">
        <f>D9</f>
        <v>117467000</v>
      </c>
      <c r="E8" s="221"/>
    </row>
    <row r="9" spans="1:7" ht="26.1" customHeight="1" x14ac:dyDescent="0.25">
      <c r="A9" s="214"/>
      <c r="B9" s="217" t="s">
        <v>254</v>
      </c>
      <c r="C9" s="218" t="s">
        <v>249</v>
      </c>
      <c r="D9" s="219">
        <v>117467000</v>
      </c>
      <c r="E9" s="222"/>
    </row>
    <row r="10" spans="1:7" ht="26.1" customHeight="1" x14ac:dyDescent="0.25">
      <c r="A10" s="223">
        <v>4</v>
      </c>
      <c r="B10" s="224" t="s">
        <v>255</v>
      </c>
      <c r="C10" s="225" t="s">
        <v>249</v>
      </c>
      <c r="D10" s="226">
        <f>D4+D5-D8</f>
        <v>13622450000</v>
      </c>
      <c r="E10" s="227"/>
    </row>
    <row r="11" spans="1:7" ht="26.1" customHeight="1" x14ac:dyDescent="0.25">
      <c r="A11" s="228"/>
      <c r="B11" s="229" t="s">
        <v>256</v>
      </c>
      <c r="C11" s="230" t="s">
        <v>249</v>
      </c>
      <c r="D11" s="236">
        <f>D10*22%</f>
        <v>2996939000</v>
      </c>
      <c r="E11" s="231"/>
    </row>
    <row r="12" spans="1:7" ht="20.100000000000001" customHeight="1" x14ac:dyDescent="0.25">
      <c r="A12" s="232"/>
      <c r="B12" s="233"/>
      <c r="C12" s="234"/>
      <c r="D12" s="235"/>
      <c r="E12" s="233"/>
    </row>
    <row r="13" spans="1:7" ht="20.100000000000001" customHeight="1" x14ac:dyDescent="0.2"/>
    <row r="14" spans="1:7" ht="20.100000000000001" customHeight="1" x14ac:dyDescent="0.2">
      <c r="D14" s="237"/>
    </row>
    <row r="15" spans="1:7" ht="20.100000000000001" customHeight="1" x14ac:dyDescent="0.2"/>
    <row r="16" spans="1:7" ht="20.100000000000001" customHeight="1" x14ac:dyDescent="0.2"/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</sheetData>
  <mergeCells count="1">
    <mergeCell ref="A1:E1"/>
  </mergeCells>
  <phoneticPr fontId="63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opLeftCell="A21" workbookViewId="0">
      <selection activeCell="E32" sqref="E32"/>
    </sheetView>
  </sheetViews>
  <sheetFormatPr defaultRowHeight="12.75" x14ac:dyDescent="0.2"/>
  <cols>
    <col min="1" max="1" width="5" customWidth="1"/>
    <col min="2" max="2" width="39.7109375" customWidth="1"/>
    <col min="3" max="3" width="7.140625" customWidth="1"/>
    <col min="4" max="5" width="16.42578125" customWidth="1"/>
    <col min="7" max="7" width="18.140625" customWidth="1"/>
  </cols>
  <sheetData>
    <row r="2" spans="1:6" ht="21.95" customHeight="1" x14ac:dyDescent="0.2">
      <c r="A2" s="257" t="s">
        <v>280</v>
      </c>
      <c r="B2" s="257" t="s">
        <v>289</v>
      </c>
      <c r="C2" s="257" t="s">
        <v>282</v>
      </c>
      <c r="D2" s="257" t="s">
        <v>290</v>
      </c>
      <c r="E2" s="257" t="s">
        <v>291</v>
      </c>
    </row>
    <row r="3" spans="1:6" ht="17.100000000000001" customHeight="1" x14ac:dyDescent="0.2">
      <c r="A3" s="249" t="s">
        <v>281</v>
      </c>
      <c r="B3" s="104" t="s">
        <v>279</v>
      </c>
      <c r="C3" s="252" t="s">
        <v>288</v>
      </c>
      <c r="D3" s="103">
        <f>SUM(D4:D8)</f>
        <v>217131587131</v>
      </c>
      <c r="E3" s="103">
        <f>SUM(E4:E8)</f>
        <v>202171990555</v>
      </c>
    </row>
    <row r="4" spans="1:6" ht="17.100000000000001" customHeight="1" x14ac:dyDescent="0.2">
      <c r="B4" s="250" t="s">
        <v>283</v>
      </c>
      <c r="C4" s="251" t="s">
        <v>288</v>
      </c>
      <c r="D4" s="55">
        <v>211918855451</v>
      </c>
      <c r="E4" s="55">
        <v>196407469962</v>
      </c>
    </row>
    <row r="5" spans="1:6" ht="17.100000000000001" customHeight="1" x14ac:dyDescent="0.2">
      <c r="B5" s="250" t="s">
        <v>284</v>
      </c>
      <c r="C5" s="251" t="s">
        <v>288</v>
      </c>
      <c r="D5" s="55">
        <v>4353676214</v>
      </c>
      <c r="E5" s="55">
        <v>4712143824</v>
      </c>
    </row>
    <row r="6" spans="1:6" ht="17.100000000000001" customHeight="1" x14ac:dyDescent="0.2">
      <c r="B6" s="250" t="s">
        <v>285</v>
      </c>
      <c r="C6" s="251" t="s">
        <v>288</v>
      </c>
      <c r="D6" s="55">
        <v>201542783</v>
      </c>
      <c r="E6" s="55">
        <v>188298796</v>
      </c>
    </row>
    <row r="7" spans="1:6" ht="17.100000000000001" customHeight="1" x14ac:dyDescent="0.2">
      <c r="B7" s="250" t="s">
        <v>286</v>
      </c>
      <c r="C7" s="251" t="s">
        <v>288</v>
      </c>
      <c r="D7" s="55">
        <v>497312691</v>
      </c>
      <c r="E7" s="55">
        <v>434618792</v>
      </c>
    </row>
    <row r="8" spans="1:6" ht="17.100000000000001" customHeight="1" x14ac:dyDescent="0.2">
      <c r="B8" s="250" t="s">
        <v>287</v>
      </c>
      <c r="C8" s="251" t="s">
        <v>288</v>
      </c>
      <c r="D8" s="55">
        <v>160199992</v>
      </c>
      <c r="E8" s="55">
        <v>429459181</v>
      </c>
    </row>
    <row r="9" spans="1:6" ht="17.100000000000001" customHeight="1" x14ac:dyDescent="0.2">
      <c r="A9" s="249" t="s">
        <v>297</v>
      </c>
      <c r="B9" s="104" t="s">
        <v>292</v>
      </c>
      <c r="C9" s="252" t="s">
        <v>288</v>
      </c>
      <c r="D9" s="253">
        <f>SUM(D10:D11)</f>
        <v>27158102347</v>
      </c>
      <c r="E9" s="253">
        <f>SUM(E10:E11)</f>
        <v>28944327707</v>
      </c>
    </row>
    <row r="10" spans="1:6" ht="17.100000000000001" customHeight="1" x14ac:dyDescent="0.2">
      <c r="A10" s="255"/>
      <c r="B10" s="250" t="s">
        <v>293</v>
      </c>
      <c r="C10" s="251" t="s">
        <v>288</v>
      </c>
      <c r="D10" s="254">
        <v>21662426486</v>
      </c>
      <c r="E10" s="55">
        <v>22745934778</v>
      </c>
    </row>
    <row r="11" spans="1:6" ht="17.100000000000001" customHeight="1" x14ac:dyDescent="0.2">
      <c r="A11" s="255"/>
      <c r="B11" s="250" t="s">
        <v>294</v>
      </c>
      <c r="C11" s="251" t="s">
        <v>288</v>
      </c>
      <c r="D11" s="254">
        <v>5495675861</v>
      </c>
      <c r="E11" s="55">
        <v>6198392929</v>
      </c>
    </row>
    <row r="12" spans="1:6" ht="17.100000000000001" customHeight="1" x14ac:dyDescent="0.2">
      <c r="A12" s="249" t="s">
        <v>295</v>
      </c>
      <c r="B12" s="104" t="s">
        <v>296</v>
      </c>
      <c r="C12" s="252" t="s">
        <v>288</v>
      </c>
      <c r="D12" s="253">
        <f>SUM(D13:D15)</f>
        <v>10673973631</v>
      </c>
      <c r="E12" s="253">
        <f>SUM(E13:E15)</f>
        <v>8998508807</v>
      </c>
      <c r="F12" s="104"/>
    </row>
    <row r="13" spans="1:6" ht="17.100000000000001" customHeight="1" x14ac:dyDescent="0.2">
      <c r="A13" s="255"/>
      <c r="B13" s="250" t="s">
        <v>298</v>
      </c>
      <c r="C13" s="251" t="s">
        <v>288</v>
      </c>
      <c r="D13" s="256">
        <v>7569856531</v>
      </c>
      <c r="E13" s="55">
        <v>5788959367</v>
      </c>
    </row>
    <row r="14" spans="1:6" ht="17.100000000000001" customHeight="1" x14ac:dyDescent="0.2">
      <c r="A14" s="255"/>
      <c r="B14" s="250" t="s">
        <v>299</v>
      </c>
      <c r="C14" s="251" t="s">
        <v>288</v>
      </c>
      <c r="D14" s="256">
        <v>1512414531</v>
      </c>
      <c r="E14" s="55">
        <v>1449576088</v>
      </c>
    </row>
    <row r="15" spans="1:6" ht="17.100000000000001" customHeight="1" x14ac:dyDescent="0.2">
      <c r="A15" s="255"/>
      <c r="B15" s="250" t="s">
        <v>300</v>
      </c>
      <c r="C15" s="251" t="s">
        <v>288</v>
      </c>
      <c r="D15" s="256">
        <v>1591702569</v>
      </c>
      <c r="E15" s="55">
        <v>1759973352</v>
      </c>
    </row>
    <row r="16" spans="1:6" ht="17.100000000000001" customHeight="1" x14ac:dyDescent="0.2">
      <c r="A16" s="249" t="s">
        <v>301</v>
      </c>
      <c r="B16" s="104" t="s">
        <v>302</v>
      </c>
      <c r="C16" s="252" t="s">
        <v>288</v>
      </c>
      <c r="D16" s="103">
        <f>SUM(D17:D18)</f>
        <v>-1117245112</v>
      </c>
      <c r="E16" s="103">
        <f>SUM(E17:E18)</f>
        <v>-462773100</v>
      </c>
    </row>
    <row r="17" spans="1:7" ht="17.100000000000001" customHeight="1" x14ac:dyDescent="0.2">
      <c r="A17" s="255"/>
      <c r="B17" s="250" t="s">
        <v>303</v>
      </c>
      <c r="C17" s="251" t="s">
        <v>288</v>
      </c>
      <c r="D17" s="256">
        <v>-1117245112</v>
      </c>
      <c r="E17" s="55">
        <v>-628989100</v>
      </c>
    </row>
    <row r="18" spans="1:7" ht="17.100000000000001" customHeight="1" x14ac:dyDescent="0.2">
      <c r="A18" s="255"/>
      <c r="B18" s="250" t="s">
        <v>304</v>
      </c>
      <c r="C18" s="251" t="s">
        <v>288</v>
      </c>
      <c r="D18" s="256"/>
      <c r="E18" s="55">
        <v>166216000</v>
      </c>
    </row>
    <row r="19" spans="1:7" ht="17.100000000000001" customHeight="1" x14ac:dyDescent="0.2">
      <c r="A19" s="249" t="s">
        <v>278</v>
      </c>
      <c r="B19" s="104" t="s">
        <v>305</v>
      </c>
      <c r="C19" s="252" t="s">
        <v>288</v>
      </c>
      <c r="D19" s="103">
        <v>338546080</v>
      </c>
      <c r="E19" s="103">
        <v>403808697</v>
      </c>
    </row>
    <row r="20" spans="1:7" ht="17.100000000000001" customHeight="1" x14ac:dyDescent="0.2">
      <c r="A20" s="249" t="s">
        <v>306</v>
      </c>
      <c r="B20" s="104" t="s">
        <v>307</v>
      </c>
      <c r="C20" s="252" t="s">
        <v>288</v>
      </c>
      <c r="D20" s="103">
        <f>SUM(D21:D24)</f>
        <v>18046884649</v>
      </c>
      <c r="E20" s="103">
        <f>SUM(E21:E24)</f>
        <v>21622032950</v>
      </c>
      <c r="G20" s="55"/>
    </row>
    <row r="21" spans="1:7" ht="17.100000000000001" customHeight="1" x14ac:dyDescent="0.2">
      <c r="A21" s="249"/>
      <c r="B21" s="250" t="s">
        <v>315</v>
      </c>
      <c r="C21" s="251"/>
      <c r="D21" s="256">
        <v>1864957953</v>
      </c>
      <c r="E21" s="256">
        <v>2249406571</v>
      </c>
      <c r="G21" s="55"/>
    </row>
    <row r="22" spans="1:7" ht="17.100000000000001" customHeight="1" x14ac:dyDescent="0.2">
      <c r="A22" s="249"/>
      <c r="B22" s="250" t="s">
        <v>316</v>
      </c>
      <c r="C22" s="251"/>
      <c r="D22" s="256">
        <v>689802122</v>
      </c>
      <c r="E22" s="256">
        <v>700000653</v>
      </c>
      <c r="G22" s="55"/>
    </row>
    <row r="23" spans="1:7" ht="17.100000000000001" customHeight="1" x14ac:dyDescent="0.2">
      <c r="A23" s="248"/>
      <c r="B23" s="250" t="s">
        <v>309</v>
      </c>
      <c r="C23" s="251" t="s">
        <v>288</v>
      </c>
      <c r="D23" s="256">
        <v>1813502534</v>
      </c>
      <c r="E23" s="256">
        <v>1812205413</v>
      </c>
      <c r="G23" s="55"/>
    </row>
    <row r="24" spans="1:7" ht="17.100000000000001" customHeight="1" x14ac:dyDescent="0.2">
      <c r="A24" s="248"/>
      <c r="B24" s="250" t="s">
        <v>310</v>
      </c>
      <c r="C24" s="251" t="s">
        <v>288</v>
      </c>
      <c r="D24" s="254">
        <v>13678622040</v>
      </c>
      <c r="E24" s="256">
        <v>16860420313</v>
      </c>
      <c r="G24" s="55"/>
    </row>
    <row r="25" spans="1:7" ht="17.100000000000001" customHeight="1" x14ac:dyDescent="0.2">
      <c r="A25" s="249" t="s">
        <v>311</v>
      </c>
      <c r="B25" s="104" t="s">
        <v>308</v>
      </c>
      <c r="C25" s="252" t="s">
        <v>288</v>
      </c>
      <c r="D25" s="253">
        <f>SUM(D26:D30)</f>
        <v>8956251918</v>
      </c>
      <c r="E25" s="253">
        <f>SUM(E26:E30)</f>
        <v>10255568935</v>
      </c>
      <c r="G25" s="55">
        <v>9294804257</v>
      </c>
    </row>
    <row r="26" spans="1:7" ht="17.100000000000001" customHeight="1" x14ac:dyDescent="0.2">
      <c r="A26" s="249"/>
      <c r="B26" s="250" t="s">
        <v>317</v>
      </c>
      <c r="C26" s="251"/>
      <c r="D26" s="254">
        <v>315900000</v>
      </c>
      <c r="E26" s="254">
        <v>332500000</v>
      </c>
      <c r="F26" s="121"/>
      <c r="G26" s="256"/>
    </row>
    <row r="27" spans="1:7" ht="17.100000000000001" customHeight="1" x14ac:dyDescent="0.2">
      <c r="A27" s="249"/>
      <c r="B27" s="250" t="s">
        <v>318</v>
      </c>
      <c r="C27" s="251"/>
      <c r="D27" s="254">
        <v>305674000</v>
      </c>
      <c r="E27" s="254">
        <v>579106000</v>
      </c>
      <c r="F27" s="121"/>
      <c r="G27" s="256"/>
    </row>
    <row r="28" spans="1:7" ht="17.100000000000001" customHeight="1" x14ac:dyDescent="0.2">
      <c r="A28" s="249"/>
      <c r="B28" s="250" t="s">
        <v>314</v>
      </c>
      <c r="C28" s="251"/>
      <c r="D28" s="254">
        <v>362527271</v>
      </c>
      <c r="E28" s="256"/>
      <c r="F28" s="121"/>
      <c r="G28" s="256">
        <f>G25-D25</f>
        <v>338552339</v>
      </c>
    </row>
    <row r="29" spans="1:7" ht="17.100000000000001" customHeight="1" x14ac:dyDescent="0.2">
      <c r="A29" s="255"/>
      <c r="B29" s="250" t="s">
        <v>312</v>
      </c>
      <c r="C29" s="251" t="s">
        <v>288</v>
      </c>
      <c r="D29" s="254">
        <v>3621190052</v>
      </c>
      <c r="E29" s="55">
        <v>5061969860</v>
      </c>
      <c r="G29" s="55"/>
    </row>
    <row r="30" spans="1:7" ht="17.100000000000001" customHeight="1" x14ac:dyDescent="0.2">
      <c r="A30" s="255"/>
      <c r="B30" s="250" t="s">
        <v>313</v>
      </c>
      <c r="C30" s="251" t="s">
        <v>288</v>
      </c>
      <c r="D30" s="254">
        <v>4350960595</v>
      </c>
      <c r="E30" s="55">
        <v>4281993075</v>
      </c>
      <c r="G30" s="103">
        <f>G21+G28</f>
        <v>338552339</v>
      </c>
    </row>
    <row r="31" spans="1:7" ht="17.100000000000001" customHeight="1" x14ac:dyDescent="0.2">
      <c r="A31" s="255"/>
      <c r="C31" s="251"/>
      <c r="D31" s="254"/>
      <c r="E31" s="55"/>
    </row>
    <row r="32" spans="1:7" ht="17.100000000000001" customHeight="1" x14ac:dyDescent="0.2">
      <c r="A32" s="249"/>
      <c r="B32" s="104" t="s">
        <v>319</v>
      </c>
      <c r="C32" s="252"/>
      <c r="D32" s="253">
        <f>D3+D9+D12+D16+D19+D20+D25</f>
        <v>281188100644</v>
      </c>
      <c r="E32" s="253">
        <f>E3+E9+E12+E16+E19+E20+E25</f>
        <v>271933464551</v>
      </c>
    </row>
    <row r="33" spans="1:5" ht="17.100000000000001" customHeight="1" x14ac:dyDescent="0.2">
      <c r="A33" s="255"/>
      <c r="C33" s="251"/>
      <c r="D33" s="254"/>
      <c r="E33" s="55"/>
    </row>
    <row r="34" spans="1:5" ht="17.100000000000001" customHeight="1" x14ac:dyDescent="0.2">
      <c r="A34" s="255"/>
      <c r="C34" s="251"/>
      <c r="D34" s="254"/>
      <c r="E34" s="55"/>
    </row>
    <row r="35" spans="1:5" ht="17.100000000000001" customHeight="1" x14ac:dyDescent="0.2">
      <c r="A35" s="255"/>
    </row>
    <row r="36" spans="1:5" ht="17.100000000000001" customHeight="1" x14ac:dyDescent="0.2">
      <c r="A36" s="255"/>
    </row>
    <row r="37" spans="1:5" ht="17.100000000000001" customHeight="1" x14ac:dyDescent="0.2">
      <c r="A37" s="255"/>
    </row>
    <row r="38" spans="1:5" ht="17.100000000000001" customHeight="1" x14ac:dyDescent="0.2">
      <c r="A38" s="25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Năm 2015</vt:lpstr>
      <vt:lpstr>QIV</vt:lpstr>
      <vt:lpstr>Bang CDKT</vt:lpstr>
      <vt:lpstr>BC LCTT</vt:lpstr>
      <vt:lpstr>Tang giam TSCD</vt:lpstr>
      <vt:lpstr>Thue TNDN</vt:lpstr>
      <vt:lpstr>Thuyết Minh</vt:lpstr>
      <vt:lpstr>'Bang CDKT'!Print_Area</vt:lpstr>
      <vt:lpstr>'BC LCTT'!Print_Area</vt:lpstr>
      <vt:lpstr>QIV!Print_Area</vt:lpstr>
      <vt:lpstr>'Tang giam TSCD'!Print_Area</vt:lpstr>
      <vt:lpstr>'Bang CDKT'!Print_Titles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 8 64BIT</cp:lastModifiedBy>
  <cp:lastPrinted>2016-01-14T07:15:37Z</cp:lastPrinted>
  <dcterms:created xsi:type="dcterms:W3CDTF">2012-04-16T07:30:54Z</dcterms:created>
  <dcterms:modified xsi:type="dcterms:W3CDTF">2016-01-25T08:42:24Z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5709aa7dea404eb6a5a0ab80581a8076.psdsxs" Id="R3180728196a44bbe" /></Relationships>
</file>