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195" windowHeight="8580" activeTab="0"/>
  </bookViews>
  <sheets>
    <sheet name="CĐKT" sheetId="1" r:id="rId1"/>
    <sheet name="KQKD" sheetId="2" r:id="rId2"/>
    <sheet name="LCTT" sheetId="3" r:id="rId3"/>
    <sheet name="CBTT" sheetId="4" r:id="rId4"/>
    <sheet name="Thuyet minh" sheetId="5" r:id="rId5"/>
  </sheets>
  <definedNames>
    <definedName name="_xlnm.Print_Titles" localSheetId="0">'CĐKT'!$9:$11</definedName>
    <definedName name="_xlnm.Print_Titles" localSheetId="2">'LCTT'!$10:$12</definedName>
  </definedNames>
  <calcPr fullCalcOnLoad="1"/>
</workbook>
</file>

<file path=xl/sharedStrings.xml><?xml version="1.0" encoding="utf-8"?>
<sst xmlns="http://schemas.openxmlformats.org/spreadsheetml/2006/main" count="725" uniqueCount="648">
  <si>
    <t xml:space="preserve"> - Số lượng cổ phiếu quỹ: </t>
  </si>
  <si>
    <t>cp</t>
  </si>
  <si>
    <t xml:space="preserve">   c/ Các giao dịch về vốn với các chủ sở hữu và phân phối cổ tức, chia lợi nhuận.</t>
  </si>
  <si>
    <t>Vốn đầu tư của chủ sở hữu</t>
  </si>
  <si>
    <t xml:space="preserve"> + Vốn góp đầu năm</t>
  </si>
  <si>
    <t>Cổ tức, lợi nhuận đã chia</t>
  </si>
  <si>
    <t xml:space="preserve">   d/ Cổ phiếu</t>
  </si>
  <si>
    <t>Số lượng cổ phiếu được phép phát hành</t>
  </si>
  <si>
    <t>Số lượng cổ phiếu đã được phát hành và góp vốn đầy đủ</t>
  </si>
  <si>
    <t xml:space="preserve"> - Cổ phiếu phổ thông</t>
  </si>
  <si>
    <t>Số lượng cổ phiếu được mua lại</t>
  </si>
  <si>
    <t>Số lượng cổ phiếu đang lưu hành</t>
  </si>
  <si>
    <t>Mệnh giá cổ phiếu đang lưu hành: 10.000 VNĐ / cổ phiếu</t>
  </si>
  <si>
    <t>18. Tình hình doanh thu và kết quả kinh doanh bộ phận theo lĩnh vực kinh doanh:</t>
  </si>
  <si>
    <t>Tổng doanh thu bán hàng và cung cấp dịch vụ</t>
  </si>
  <si>
    <t>Doanh thu thuần sản phẩm hàng hóa</t>
  </si>
  <si>
    <t>Doanh thu thuần dịch vụ</t>
  </si>
  <si>
    <t>Giá vốn hàng bán</t>
  </si>
  <si>
    <t>Giá vốn của hàng hóa đã bán</t>
  </si>
  <si>
    <t>Doanh thu hoạt động tài chính</t>
  </si>
  <si>
    <r>
      <t xml:space="preserve">       Vốn điều lệ của Công ty theo Giấy chứng nhận đăng ký kinh doanh là : </t>
    </r>
    <r>
      <rPr>
        <b/>
        <sz val="11"/>
        <rFont val="Times New Roman"/>
        <family val="1"/>
      </rPr>
      <t>82.146.920.000 đồng.</t>
    </r>
  </si>
  <si>
    <t xml:space="preserve">      và Chế độ kế toán DN, các chuẩn mực kế toán Việt Nam do Bộ Tài chính ban hành.</t>
  </si>
  <si>
    <t xml:space="preserve">          * CTy TNHH Giấy Vi Tính Liên Sơn</t>
  </si>
  <si>
    <t xml:space="preserve">                         Đơn vị báo cáo: CÔNG TY CỔ PHẦN CẢNG RAU QuẢ</t>
  </si>
  <si>
    <t xml:space="preserve">         Địa chỉ: Số 1 Nguyễn văn Quỳ, P. Phú Thuận, </t>
  </si>
  <si>
    <t>Lãi tiền gửi, tiền cho vay</t>
  </si>
  <si>
    <t>Chi phí tài chính</t>
  </si>
  <si>
    <t>Chi phí lãi vay</t>
  </si>
  <si>
    <t>Phí lưu ký chứng khoán</t>
  </si>
  <si>
    <t>Thu nhập khác</t>
  </si>
  <si>
    <t>Thu từ bán phế liệu và thu khác</t>
  </si>
  <si>
    <t>Chi phí khác</t>
  </si>
  <si>
    <t>Các khoản chi phí khác</t>
  </si>
  <si>
    <t>Lãi cơ bản trên cổ phiếu</t>
  </si>
  <si>
    <t>Người lập biểu</t>
  </si>
  <si>
    <t xml:space="preserve">         - Công ty TNHH SX Bando</t>
  </si>
  <si>
    <t xml:space="preserve">      7. DỰ PHÒNG PHẢI THU NGẮN HẠN KHÓ ĐÒI</t>
  </si>
  <si>
    <t xml:space="preserve">         * CB-CNV (A.Đặng Vĩnh Hùng)</t>
  </si>
  <si>
    <t xml:space="preserve">    2. CÁC KHOẢN ĐẦU TƯ TÀI CHÍNH NGẮN HẠN</t>
  </si>
  <si>
    <t xml:space="preserve">         * CTy CP ĐT &amp; TM DIC</t>
  </si>
  <si>
    <t xml:space="preserve">         * CTy CP Biển Nam Á</t>
  </si>
  <si>
    <t xml:space="preserve">         * CTy TNHH TM Vạn Phúc</t>
  </si>
  <si>
    <t xml:space="preserve">         * CTy TNHH Gạch men Hoàng Gia</t>
  </si>
  <si>
    <t xml:space="preserve">         * CTy TNHH An Hạ Long An</t>
  </si>
  <si>
    <t>Mẫu CBTT-03</t>
  </si>
  <si>
    <t>(Ban hành kèm theo Thông tư số 38/2007/TT-BTC ngày 18/4/2007 của Bộ trưởng Bộ Tài chính</t>
  </si>
  <si>
    <t>hướng dẫn về việc Công bố thông tin trên thị trường chứng khoán và công văn số 352/UBCK-PTTT</t>
  </si>
  <si>
    <t>ngày 14/07/2006 của UB Chứng khoán Nhà nước)</t>
  </si>
  <si>
    <t>CÔNG TY CỔ PHẦN CẢNG RAU QUẢ</t>
  </si>
  <si>
    <t>Số 1 Nguyễn văn Quỳ, P. Phú Thuận, Q.7, Tp.HCM</t>
  </si>
  <si>
    <t>BÁC CÁO TÀI CHÍNH TÓM TẮT</t>
  </si>
  <si>
    <t>I. BẢNG CÂN ĐỐI KẾ TOÁN</t>
  </si>
  <si>
    <t>STT</t>
  </si>
  <si>
    <t>Nội dung</t>
  </si>
  <si>
    <t>I</t>
  </si>
  <si>
    <t>Tài sản ngắn hạn</t>
  </si>
  <si>
    <t>Tiền và các khoản tương đương tiền</t>
  </si>
  <si>
    <t>Các khoản đầu tư tài chính ngắn hạn</t>
  </si>
  <si>
    <t>Các khoản phải thu ngắn hạn</t>
  </si>
  <si>
    <t>Hàng tồn kho</t>
  </si>
  <si>
    <t>Tài sản ngắn hạn khác</t>
  </si>
  <si>
    <t>II</t>
  </si>
  <si>
    <t>Tài sản dài hạn</t>
  </si>
  <si>
    <t>Các khoản phải thu dài hạn</t>
  </si>
  <si>
    <t>Tài sản cố định</t>
  </si>
  <si>
    <t xml:space="preserve"> - TSCĐ hữu hình</t>
  </si>
  <si>
    <t xml:space="preserve"> - TSCĐ vô hình</t>
  </si>
  <si>
    <t xml:space="preserve"> - TSCĐ thuê tài chính</t>
  </si>
  <si>
    <t>Bất động sản đầu tư</t>
  </si>
  <si>
    <t>Các khoản đầu tư tài chính dài hạn</t>
  </si>
  <si>
    <t>Tài sản dài hạn khác</t>
  </si>
  <si>
    <t>A</t>
  </si>
  <si>
    <t>Tổng cộng tài sản</t>
  </si>
  <si>
    <t>III</t>
  </si>
  <si>
    <t>Nợ phải trả</t>
  </si>
  <si>
    <t>Nợ ngắn hạn</t>
  </si>
  <si>
    <t>Nợ dài hạn</t>
  </si>
  <si>
    <t>IV</t>
  </si>
  <si>
    <t>Vốn chủ sở hữu</t>
  </si>
  <si>
    <t xml:space="preserve"> - Vốn đầu tư của chủ sở hữu</t>
  </si>
  <si>
    <t xml:space="preserve"> - Thặng dư vốn cổ phần</t>
  </si>
  <si>
    <t xml:space="preserve"> - Vốn khác của chủ sở hữu</t>
  </si>
  <si>
    <t xml:space="preserve"> - Cổ phiếu quỹ</t>
  </si>
  <si>
    <t xml:space="preserve"> - Chênh lệch đánh giá lại tài sản</t>
  </si>
  <si>
    <t xml:space="preserve"> - Chênh lệch tỷ giá hối đoái</t>
  </si>
  <si>
    <t xml:space="preserve"> - Các quỹ</t>
  </si>
  <si>
    <t xml:space="preserve"> - Lợi nhuận sau thuế chưa phân phối</t>
  </si>
  <si>
    <t xml:space="preserve"> - Nguồn vốn đầu tư XDCB</t>
  </si>
  <si>
    <t>Nguồn kinh phí và quỹ khác</t>
  </si>
  <si>
    <t xml:space="preserve"> - Nguồn kinh phí</t>
  </si>
  <si>
    <t xml:space="preserve"> - Nguồn kinh phí đã hình thành TSCĐ</t>
  </si>
  <si>
    <t>B</t>
  </si>
  <si>
    <t>Tổng cộng nguồn vốn</t>
  </si>
  <si>
    <t>II. KẾT QUẢ HOẠT ĐỘNG SẢN XUẤT KINH DOANH</t>
  </si>
  <si>
    <t>(áp dụng đối với các doanh nghiệp sản xuất, chế biến, dịch vụ…)</t>
  </si>
  <si>
    <t>Kỳ báo cáo</t>
  </si>
  <si>
    <t>Lũy kế</t>
  </si>
  <si>
    <t>Doanh thu bán hàng và cung cấp dịch vụ</t>
  </si>
  <si>
    <t>Các khoản giảm trừ doanh thu</t>
  </si>
  <si>
    <t>Doanh thu thuần về bán hàng và c/c dịch vụ</t>
  </si>
  <si>
    <t>Lợi nhuận gộp về bán hàng và c/c dịch vụ</t>
  </si>
  <si>
    <t>Chi phí bán hàng</t>
  </si>
  <si>
    <t>Chi phí quản lý doanh nghiệp</t>
  </si>
  <si>
    <t>Lợi nhuận thuần từ hoạt động kinh doanh</t>
  </si>
  <si>
    <t>Lợi nhuận khác</t>
  </si>
  <si>
    <t>Tổng lợi nhuận kế toán trước thuế</t>
  </si>
  <si>
    <t>Thuế thu nhập doanh nghiệp</t>
  </si>
  <si>
    <t>Thuế TNDN hoãn lại phải nộp</t>
  </si>
  <si>
    <t>Lợi nhuận sau thuế thu nhập doanh nghiệp</t>
  </si>
  <si>
    <t>Cổ tức trên mỗi cổ phiếu</t>
  </si>
  <si>
    <t>a. Doanh thu thuần về bán hàng và cung cấp dịch vụ</t>
  </si>
  <si>
    <t>b. Giá vốn hàng bán</t>
  </si>
  <si>
    <t>c. Doanh thu hoạt động tài chính</t>
  </si>
  <si>
    <t>e. Thu nhập khác</t>
  </si>
  <si>
    <t>f. Chi phí khác</t>
  </si>
  <si>
    <t xml:space="preserve">         - Công ty Vận Tải Đa Phương Thức 7</t>
  </si>
  <si>
    <t>d.Chi phí tài chính</t>
  </si>
  <si>
    <t xml:space="preserve">         * CTy TNHH MTV TM&amp;DV Kỹ Thuật Biển Nam</t>
  </si>
  <si>
    <t xml:space="preserve">    Hàng tồn kho được hạch toán theo phương pháp kê khai thường xuyên.</t>
  </si>
  <si>
    <t xml:space="preserve">    Các khoản phải thu khách hàng, khoản trả trước cho người bán, phải thu nội bộ và các khoản phải thu khác tại thời điểm báo cáo, nếu:</t>
  </si>
  <si>
    <t xml:space="preserve">    - Có thời hạn thu hồi hoặc thanh toán dưới 1 năm được phân loại là tài sản ngắn hạn.</t>
  </si>
  <si>
    <t xml:space="preserve">    - Có thời hạn thu hồi hoặc thanh toán trên 1 năm được phân loại là tài sản dài hạn.</t>
  </si>
  <si>
    <t xml:space="preserve">    Lập dự phòng phải thu khó đòi: Dự phòng nợ phải thu khó đòi thể hiện phần giá trị dự kiến bị tổn thất của các khoản nợ phải thu có khả năng không được khách </t>
  </si>
  <si>
    <t xml:space="preserve">    Tài sản cố định hữu hình, tài sản cố định vô hình được ghi nhận theo giá gốc. Trong quá trình sử dụng, tài sản cố định hữu hình, tài sản cố định vô hình được ghi </t>
  </si>
  <si>
    <t xml:space="preserve">    nhận theo nguyên giá, hao mòn luỹ kế và giá trị còn lại.</t>
  </si>
  <si>
    <t>Nhà cửa, vật kiến trúc</t>
  </si>
  <si>
    <t>06 - 30  năm</t>
  </si>
  <si>
    <t xml:space="preserve">Máy móc, thiết bị  </t>
  </si>
  <si>
    <t>06 - 15  năm</t>
  </si>
  <si>
    <t xml:space="preserve">Phương tiện vận tải  </t>
  </si>
  <si>
    <t>06 - 10  năm</t>
  </si>
  <si>
    <t>Thiết bị văn phòng</t>
  </si>
  <si>
    <t>03 - 10  năm</t>
  </si>
  <si>
    <t>Tài sản vô hình và các tài sản khác</t>
  </si>
  <si>
    <t>04 - 11  năm</t>
  </si>
  <si>
    <t xml:space="preserve">    Khấu hao được trích theo phương pháp đường thẳng. Thời gian khấu hao được ước tính như sau:</t>
  </si>
  <si>
    <t xml:space="preserve">    Chứng khoán đầu tư ngắn hạn là những chứng khoán được mua vào để bán ở thị trường chứng khoán mà có thể thu hồi vốn trong thời gian không quá một năm.</t>
  </si>
  <si>
    <t xml:space="preserve">    Chứng khoán đầu tư ngắn hạn được ghi nhận theo giá thực tế mua chứng khoán (giá gốc) bao gồm giá mua và chi phí mội giới giao dịch. </t>
  </si>
  <si>
    <t xml:space="preserve">    Cuối niên độ,nếu giá thị trường của chứng khoán đầu tư ngắn hạn bị giảm xuống thấp hơn giá gốc, thì lập dự phòng giảm giá đầu tư chứng khoán ngắn hạn.</t>
  </si>
  <si>
    <t xml:space="preserve">    Các khoản đầu tư tài chính tại thời điểm báo cáo,nếu :</t>
  </si>
  <si>
    <t xml:space="preserve">     - Có thời hạn thu hồi hoặc đáo hạn không quá 3 tháng kể từ ngày mua khoản đầu tư đó được coi là " tương đương tiền"</t>
  </si>
  <si>
    <t xml:space="preserve">     - Có thời hạn thu hồi vốn dưới 1 năm được phân loại là tài sản ngắn hạn</t>
  </si>
  <si>
    <t xml:space="preserve">     - Có thời hạn thu hồi vốn trên 1 năm được phân loại là tài sản dài hạn</t>
  </si>
  <si>
    <t xml:space="preserve">    Chi phí đi vay được ghi nhận vào chi phí sản xuất, kinh doanh trong kỳ khi phát sinh, trừ chi phí đi vay liên quan trực tiếp đến việc đầu tư xây dựng hoặc sản xuất </t>
  </si>
  <si>
    <t xml:space="preserve">     tài sản dở dang được tính vào giá trị của tài sản đó (được vốn hoá) khi có đủ các điều kiện quy định trong Chuẩn mực Kế toán Việt Nam số 16 “Chi phí đi vay”.</t>
  </si>
  <si>
    <t xml:space="preserve">    Các chi phí trả trước chỉ liên quan đến chi phí sản xuất kinh doanh năm tài chính hiện tại được ghi nhận là chi phí trả trước ngắn hạn .</t>
  </si>
  <si>
    <t xml:space="preserve">    Công cụ dụng cụ xuất dùng có giá trị lớn ;chi phí sửa chữa lớn tài sản cố định phát sinh một lần quá lớn được hạch toán vào chi phí trả trước dài hạn để phân bổ </t>
  </si>
  <si>
    <t xml:space="preserve">    dần vào kết quả hoạt động kinh doanh trong  nhiều năm.</t>
  </si>
  <si>
    <t xml:space="preserve">    Việc tính và phân bổ chi phí trả trước dài hạn vào chi phí sản xuất kinh doanh từng kỳ hạch toán được căn cứ vào tính chất, mức độ từng loại chi phí để chọn </t>
  </si>
  <si>
    <t xml:space="preserve">    phương pháp và tiêu thức phân bổ hợp lý. Chi phí trả trước được phân bổ dần vào chi phí sản xuất kinh doanh theo phương pháp đường thẳng.   </t>
  </si>
  <si>
    <t xml:space="preserve">    Các khoản chi phí thực tế chưa phát sinh nhưng được trích trước vào chi phí sản xuất, kinh doanh trong kỳ để đảm bảo khi chi phí phát sinh thực tế không gây đột </t>
  </si>
  <si>
    <t xml:space="preserve">    biến cho chi phí sản xuất kinh doanh trên cơ sở đảm bảo nguyên tắc phù hợp giữa doanh thu và chi phí. Khi các chi phí đó phát sinh, nếu có chênh lệch với số đã</t>
  </si>
  <si>
    <t xml:space="preserve">    trích, kế toán tiến hành ghi bổ sung hoặc ghi giảm chi phí tương ứng với phần chênh lệch.</t>
  </si>
  <si>
    <t xml:space="preserve">     - Có thời hạn thanh toán dưới 1 năm được phân loại là nợ ngắn hạn.</t>
  </si>
  <si>
    <t xml:space="preserve">    Các khoản phải trả người bán, phải trả nội bộ, phải trả khác, khoản vay tại thời điểm báo cáo, nếu:</t>
  </si>
  <si>
    <t xml:space="preserve">     - Có thời hạn  thanh toán trên 1 năm được phân loại là nợ dài hạn.</t>
  </si>
  <si>
    <t xml:space="preserve">    Thuế thu nhập hoãn lại được phân loại là nợ dài hạn.</t>
  </si>
  <si>
    <t xml:space="preserve">    Vốn đầu tư của chủ sở hữu được ghi nhận theo số vốn thực góp của chủ sở hữu và vốn góp từ phát hành cổ phiếu được ghi theo mệnh giá.</t>
  </si>
  <si>
    <t xml:space="preserve">    Thặng dư vốn cổ phần được ghi nhận phần chênh lệch tăng do phát hành cổ phiếu cao hơn mệnh giá.</t>
  </si>
  <si>
    <t xml:space="preserve">    Cổ tức phải trả cho các cổ đông được ghi nhận là khoản phải trả trong Bảng Cân đối kế toán của CTy sau khi có thông báo chia cổ tức của HĐQT Công ty.</t>
  </si>
  <si>
    <t xml:space="preserve">    Cổ phiếu quĩ là cổ phiếu do Công ty phát hành và sau đó mua lại. Cổ phiếu quỹ được ghi nhận theo giá trị thực tế và trình bày trên Bảng Cân đối kế toán là một </t>
  </si>
  <si>
    <t xml:space="preserve">    khoản ghi giảm vốn chủ sở hữu.</t>
  </si>
  <si>
    <t xml:space="preserve">    Chênh lệch tỷ giá hối đoái phản ánh trên bảng cân đối kế toán là chênh lệch tỷ giá hối đoái phát sinh khi đánh giá lại cuối kỳ của các khoản mục có gốc ngoại tệ </t>
  </si>
  <si>
    <t xml:space="preserve">    của hoạt động đầu tư xây dựng cơ bản.</t>
  </si>
  <si>
    <t xml:space="preserve">    Lợi nhuận sau thuế chưa phân phối là số lợi nhuận từ các hoạt động của doanh nghiệp sau khi trừ (-) các khoản điều chỉnh do áp dụng hồi tố thay đổi chính sách kế </t>
  </si>
  <si>
    <t xml:space="preserve">    toán và điều chỉnh hồi tố sai sót trọng yếu của các năm trước.</t>
  </si>
  <si>
    <t xml:space="preserve">    Doanh thu bán hàng</t>
  </si>
  <si>
    <t xml:space="preserve">    Doanh thu bán hàng được ghi nhận khi đồng thời thỏa mãn các điều kiện sau :</t>
  </si>
  <si>
    <t xml:space="preserve">    Phần lớn rủi ro và lợi ích gắn liền với quyền sở hữu sản phẩm hoặc hàng hóa đã được chuyển giao cho người mua.</t>
  </si>
  <si>
    <t xml:space="preserve">    Công ty không còn nắm giữ quyền quản lý hàng hóa như người sở hữu hàng hóa hoặc quyền kiểm soát hàng hóa.</t>
  </si>
  <si>
    <t xml:space="preserve">    Doanh thu được xác định tương đối chắc chắn.</t>
  </si>
  <si>
    <t xml:space="preserve">    Công ty đã thu được hoặc sẽ thu được lợi ích kinh tế từ giao dịch bán hàng.</t>
  </si>
  <si>
    <t xml:space="preserve">    Xác định được chi phí liên quan đến giao dịch bán hàng.</t>
  </si>
  <si>
    <t xml:space="preserve">     Doanh thu cung cấp dịch vụ</t>
  </si>
  <si>
    <t xml:space="preserve">    Doanh thu cung cấp dịch vụ được ghi nhận khi kết quả của giao dịch đó được xác định một cách đáng tin cậy. Trường hợp việc cung cấp dịch vụ liên quan đến </t>
  </si>
  <si>
    <t xml:space="preserve">    nhiều kỳ thì doanh thu được ghi nhận trong kỳ theo kết quả phần công việc đã hoàn thành vào ngày lập Bảng Cân đối kế toán của kỳ đó.</t>
  </si>
  <si>
    <t xml:space="preserve">    Kết quả của giao dịch cung cấp dịch vụ được xác định khi thỏa mãn các điều kiện sau :</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</si>
  <si>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</si>
  <si>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</si>
  <si>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</si>
  <si>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</si>
  <si>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Phần công việc cung cấp dịch vụ đã hoàn thành được xác định theo phương pháp đánh giá công việc hoàn thành. </t>
  </si>
  <si>
    <t xml:space="preserve">     Doanh thu hoạt động tài chính</t>
  </si>
  <si>
    <t xml:space="preserve">    Doanh thu phát sinh từ tiền lãi, tiền bản quyền, cổ tức, lợi nhuận được chia và các khoản doanh thu hoạt động tài chính khác được ghi nhận khi thỏa mãn đồng thời </t>
  </si>
  <si>
    <t xml:space="preserve">   hai điều kiện sau:</t>
  </si>
  <si>
    <t xml:space="preserve">     - Có khả năng thu được lợi ích kinh tế từ giao dịch đó.</t>
  </si>
  <si>
    <t xml:space="preserve">    Cổ tức, lợi nhuận được chia được ghi nhận khi Công ty được quyền nhận cổ tức hoặc được quyền nhận lợi nhuận từ việc góp vốn.</t>
  </si>
  <si>
    <t xml:space="preserve">    Các khoản chi phí được ghi nhận vào chi phí tài chính gồm:</t>
  </si>
  <si>
    <t xml:space="preserve">     - Dự phòng giảm giá đầu tư chứng khoán.</t>
  </si>
  <si>
    <t xml:space="preserve">    Các khoản trên được ghi nhận theo tổng số phát sinh trong kỳ, không bù trừ với doanh thu hoạt động tài chính.</t>
  </si>
  <si>
    <t xml:space="preserve">     - Chi phí hoặc các khoản lỗ liên quan đến các hoạt động đầu tư tài chính.</t>
  </si>
  <si>
    <t xml:space="preserve">     - Chi phí cho vay và đi vay vốn.</t>
  </si>
  <si>
    <t xml:space="preserve">     - Các khoản lỗ do thay đổi tỷ giá hối đoái của các nghiệp vụ phát sinh liên quan đến ngoại tệ.</t>
  </si>
  <si>
    <t xml:space="preserve">    Chi phí thuế thu nhập doanh nghiệp hiện hành được xác định trên cơ sở thu nhập chịu thuế và thuế suất thuế TNDN trong năm hiện hành.</t>
  </si>
  <si>
    <t xml:space="preserve">    Hàng quý ghi nhận số thuế TNDN hiện hành tạm nộp vào chi phí thuế thu nhập hiện hành.Cuối năm tài chính,sẽ ghi nhận thêm số chênh lệch tăng hoặc giảm số </t>
  </si>
  <si>
    <t xml:space="preserve">    Chi phí thuế TNDN hoãn lại được xác định trên cơ sở số chênh lệch tạm thời được khấu trừ, số chênh lệch tạm thời chịu thuế  và thuế suất thuế TNDN. </t>
  </si>
  <si>
    <t>Đơn vị báo cáo: CÔNG TY CỔ PHẦN CẢNG RAU QUẢ</t>
  </si>
  <si>
    <t>Mẫu số B 01a - DN</t>
  </si>
  <si>
    <t xml:space="preserve">     Địa chỉ: Số 1 Nguyễn văn Quỳ, P. Phú Thuận,</t>
  </si>
  <si>
    <t xml:space="preserve">                         Quận 7, Tp. HCM</t>
  </si>
  <si>
    <t>BẢNG CÂN ĐỐI KẾ TOÁN</t>
  </si>
  <si>
    <t>Đơn vị tính: đồng</t>
  </si>
  <si>
    <t>Thuyết</t>
  </si>
  <si>
    <t>NỘI DUNG</t>
  </si>
  <si>
    <t>Mã số</t>
  </si>
  <si>
    <t>minh</t>
  </si>
  <si>
    <t>Số đầu năm</t>
  </si>
  <si>
    <t xml:space="preserve">  I. Tiền và các khoản tương đương tiền</t>
  </si>
  <si>
    <t xml:space="preserve">     1. Tiền</t>
  </si>
  <si>
    <t xml:space="preserve">     2. Các khoản tương đương tiền</t>
  </si>
  <si>
    <t>III. Các khoản phải thu ngắn hạn</t>
  </si>
  <si>
    <t xml:space="preserve">     2. Trả trước cho người bán</t>
  </si>
  <si>
    <t>IV. Hàng tồn kho</t>
  </si>
  <si>
    <t xml:space="preserve">     1. Hàng tồn kho</t>
  </si>
  <si>
    <t xml:space="preserve">     2. Dự phòng giảm giá hàng tồn kho</t>
  </si>
  <si>
    <t xml:space="preserve"> V. Tài sản ngắn hạn khác</t>
  </si>
  <si>
    <t xml:space="preserve">     1. Chi phí trả trước ngắn hạn</t>
  </si>
  <si>
    <t xml:space="preserve">     2. Thuế GTGT được khấu trừ</t>
  </si>
  <si>
    <t xml:space="preserve">     3. Thuế và các khoản phải thu nhà nước</t>
  </si>
  <si>
    <t xml:space="preserve">  I. Các khoản phải thu dài hạn</t>
  </si>
  <si>
    <t xml:space="preserve"> II. Tài sản cố định</t>
  </si>
  <si>
    <t xml:space="preserve">     1. Tài sản cố định hữu hình</t>
  </si>
  <si>
    <t xml:space="preserve">         - Nguyên giá</t>
  </si>
  <si>
    <t xml:space="preserve">         - Giá trị hao mòn lũy kế</t>
  </si>
  <si>
    <t xml:space="preserve">     1. Chi phí trả trước dài hạn</t>
  </si>
  <si>
    <t xml:space="preserve">     2. Tài sản thuế thu nhập hoãn lại</t>
  </si>
  <si>
    <t>TỔNG CỘNG TÀI SẢN (270 = 100 + 200)</t>
  </si>
  <si>
    <t xml:space="preserve">  I. Nợ ngắn hạn</t>
  </si>
  <si>
    <t xml:space="preserve">  I. Vốn chủ sở hữu</t>
  </si>
  <si>
    <t xml:space="preserve">     2. Thặng dư vốn cổ phần</t>
  </si>
  <si>
    <t>II. Nguồn kinh phí và quỹ khác</t>
  </si>
  <si>
    <t>TỔNG CỘNG NGUỒN VỐN (440 = 300 + 400)</t>
  </si>
  <si>
    <t>CHỈ TIÊU</t>
  </si>
  <si>
    <t>Giám đốc</t>
  </si>
  <si>
    <t>Mẫu số B 02a - DN</t>
  </si>
  <si>
    <t xml:space="preserve">                       Quận 7, Tp.HCM.</t>
  </si>
  <si>
    <t xml:space="preserve">BÁO CÁO KẾT QUẢ KINH DOANH </t>
  </si>
  <si>
    <t>Mã</t>
  </si>
  <si>
    <t>Lũy kế từ đầu năm</t>
  </si>
  <si>
    <t>số</t>
  </si>
  <si>
    <t>đến cuối quý này</t>
  </si>
  <si>
    <t>Năm nay</t>
  </si>
  <si>
    <t>Năm trước</t>
  </si>
  <si>
    <t xml:space="preserve"> 1. Doanh thu bán hàng và cung cấp dịch vụ</t>
  </si>
  <si>
    <t xml:space="preserve"> 2. Các khoản giảm trừ doanh thu</t>
  </si>
  <si>
    <t xml:space="preserve"> 3. Doanh thu thuần về bán hàng và cung cấp DV</t>
  </si>
  <si>
    <t xml:space="preserve"> 4. Giá vốn hàng bán</t>
  </si>
  <si>
    <t xml:space="preserve"> 5. Lợi nhuận gộp về bán hàng và cung cấp dịch vụ</t>
  </si>
  <si>
    <t xml:space="preserve"> 6. Doanh thu hoạt động tài chính</t>
  </si>
  <si>
    <t xml:space="preserve"> 7. Chi phí tài chính</t>
  </si>
  <si>
    <r>
      <t xml:space="preserve">     - </t>
    </r>
    <r>
      <rPr>
        <i/>
        <sz val="11"/>
        <rFont val="Times New Roman"/>
        <family val="1"/>
      </rPr>
      <t>Trong đó</t>
    </r>
    <r>
      <rPr>
        <sz val="11"/>
        <rFont val="Times New Roman"/>
        <family val="1"/>
      </rPr>
      <t>: Chi phí lãi vay</t>
    </r>
  </si>
  <si>
    <t xml:space="preserve"> 8. Chi phí bán hàng</t>
  </si>
  <si>
    <t xml:space="preserve"> 9. Chi phí quản lý doanh nghiệp</t>
  </si>
  <si>
    <t>10.Lợi nhuận thuần từ hoạt động kinh doanh</t>
  </si>
  <si>
    <t>11.Thu nhập khác</t>
  </si>
  <si>
    <t>12.Chi phí khác</t>
  </si>
  <si>
    <t>13.Lợi nhuận khác (40 = 31 - 32)</t>
  </si>
  <si>
    <t>14.Tổng lợi nhuận kế toán trước thuế (50=30+40)</t>
  </si>
  <si>
    <t>15.Chi phí thuế TNDN hiện hành</t>
  </si>
  <si>
    <t>16.Chi phí thuế TNDN hoãn lại</t>
  </si>
  <si>
    <t>17.Lợi nhuận sau thuế thu nhập doanh nghiệp</t>
  </si>
  <si>
    <t>18.Lãi cơ bản trên cổ phiếu</t>
  </si>
  <si>
    <t xml:space="preserve">               Người lập biểu</t>
  </si>
  <si>
    <t>Đơn vị báo cáo: CÔNG TY CỔ PHẦN CẢNG RAU QuẢ</t>
  </si>
  <si>
    <t xml:space="preserve">     Địa chỉ: Số 1 Nguyễn văn Quỳ, P. Phú Thuận, </t>
  </si>
  <si>
    <t xml:space="preserve">                        Quận 7, Tp. HCM</t>
  </si>
  <si>
    <t>BÁO CÁO LƯU CHUYỂN TIỀN TỆ</t>
  </si>
  <si>
    <t>(Theo phương pháp gián tiếp)</t>
  </si>
  <si>
    <t>Lũy kế từ đầu năm đến cuối quý</t>
  </si>
  <si>
    <t>I. Lưu chuyển tiền từ hoạt động kinh doanh</t>
  </si>
  <si>
    <t xml:space="preserve">  1. Lợi nhuận trước thuế</t>
  </si>
  <si>
    <t>01</t>
  </si>
  <si>
    <t xml:space="preserve">  2. Điều chỉnh cho các khoản</t>
  </si>
  <si>
    <t xml:space="preserve">      - Khấu hao TSCĐ</t>
  </si>
  <si>
    <t>02</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</si>
  <si>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</si>
  <si>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</si>
  <si>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</si>
  <si>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</si>
  <si>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</si>
  <si>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</si>
  <si>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t>
  </si>
  <si>
    <t>06</t>
  </si>
  <si>
    <t xml:space="preserve"> 3. Lợi nhuận từ hoạt động kinh doanh trước thay đổi vốn lưu động</t>
  </si>
  <si>
    <t>08</t>
  </si>
  <si>
    <t xml:space="preserve">      - Tăng, giảm các khoản phải thu</t>
  </si>
  <si>
    <t>09</t>
  </si>
  <si>
    <t xml:space="preserve">      - Tăng, giảm hàng tồn kho</t>
  </si>
  <si>
    <t>11</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</si>
  <si>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</si>
  <si>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</si>
  <si>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</si>
  <si>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</si>
  <si>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</si>
  <si>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 xml:space="preserve">   Lưu chuyển tiền thuần từ hoạt động kinh doanh</t>
  </si>
  <si>
    <t>II. Lưu chuyển tiền từ hoạt động đầu tư</t>
  </si>
  <si>
    <t xml:space="preserve">   1. Tiền chi để mua sắm, xây dựng TSCĐ và các tài sản dài hạn khác</t>
  </si>
  <si>
    <t xml:space="preserve">   2. Tiền thu từ thanh lý, nhượng bán TSCĐ và các tài sản dài hạn khác</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</si>
  <si>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</si>
  <si>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</si>
  <si>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</si>
  <si>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hối đầu tư góp vốn vào đơn vị khác</t>
  </si>
  <si>
    <t xml:space="preserve">   7. Tiền thu lãi cho vay, cổ tức và lợi nhuận được chia</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</si>
  <si>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</si>
  <si>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</si>
  <si>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</si>
  <si>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</si>
  <si>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</si>
  <si>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</si>
  <si>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</si>
  <si>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 xml:space="preserve">  Lưu chuyển tiền thuần từ hoạt động tài chính</t>
  </si>
  <si>
    <r>
      <t xml:space="preserve"> </t>
    </r>
    <r>
      <rPr>
        <b/>
        <sz val="11"/>
        <rFont val="Times New Roman"/>
        <family val="1"/>
      </rPr>
      <t>Lưu chuyển tiền thuần trong kỳ (50 = 20+30+40)</t>
    </r>
  </si>
  <si>
    <t xml:space="preserve"> Tiền và tương đương tiền đầu kỳ</t>
  </si>
  <si>
    <t xml:space="preserve"> Ảnh hưởng của thay đổi tỷ giá hối đoái quy đổi ngoại tệ</t>
  </si>
  <si>
    <r>
      <t xml:space="preserve"> </t>
    </r>
    <r>
      <rPr>
        <b/>
        <sz val="11"/>
        <rFont val="Times New Roman"/>
        <family val="1"/>
      </rPr>
      <t>Tiền và tương đương tiền cuối kỳ (70 = 50+60+61)</t>
    </r>
  </si>
  <si>
    <t xml:space="preserve">         Người lập biểu                                                     Kế toán trưởng</t>
  </si>
  <si>
    <t>Mẫu số B 09a-DN</t>
  </si>
  <si>
    <t>Quận 7, Tp. HCM</t>
  </si>
  <si>
    <t>BẢN THUYẾT MINH BÁO CÁO TÀI CHÍNH</t>
  </si>
  <si>
    <r>
      <t xml:space="preserve">   </t>
    </r>
    <r>
      <rPr>
        <b/>
        <i/>
        <sz val="11"/>
        <rFont val="Times New Roman"/>
        <family val="1"/>
      </rPr>
      <t>1. Hình thức sở hữu vốn:</t>
    </r>
  </si>
  <si>
    <t xml:space="preserve">       CÔNG TY CỔ PHẦN CẢNG RAU QUẢ được chuyển đổi từ Công ty Giao nhận Kho Vận Rau Quả (DNNN thuộc thành viên Tổng Công ty Rau Quả</t>
  </si>
  <si>
    <t xml:space="preserve">   2. Lĩnh vực kinh doanh:</t>
  </si>
  <si>
    <t xml:space="preserve">   3. Ngành nghề kinh doanh:</t>
  </si>
  <si>
    <t xml:space="preserve">      Khai thác cảng, phao neo tàu. Kinh doanh kho bãi, cho thuê văn phòng. Kinh doanh, đại lý giống rau quả, sản phẩm chế biến từ rau quả, nông hải sản; máy</t>
  </si>
  <si>
    <t xml:space="preserve">      móc thiết bị hàng tiêu dùng. Dịch vụ: xếp dỡ, đóng gói hàng hóa xuất nhập khẩu; đại lý tàu biển và môi giới hàng hải. Xuất nhập khẩu trực tiếp: rau, hoa quả,</t>
  </si>
  <si>
    <t xml:space="preserve">      cây cảnh giống rau quả; các sản phẩm rau quả; các sản phẩm rau quả, gia vị, nông, lâm, hải sản, hàng thủ công mỹ nghệ, hàng tiêu dùng, máy móc thiết bị</t>
  </si>
  <si>
    <t xml:space="preserve">      phụ tùng nguyên vật liệu hóa chất, phương tiện vận tải. Đầu tư xây dựng cơ sở hạ tầng khu dân cư, khu công nghiệp. Kinh doanh nhà ở. Môi giới bất động</t>
  </si>
  <si>
    <t xml:space="preserve">      sản. Dịch vụ nhà đất. Xây dựng công trình dân dụng, công nghiệp. Kinh doanh lữ hành nội địa và quốc tế. Chế biến hàng nông-lâm-hải sản. Mua bán hàng</t>
  </si>
  <si>
    <t xml:space="preserve">      lâm sản.</t>
  </si>
  <si>
    <t xml:space="preserve">   1. Kỳ kế toán năm (bắt đầu từ ngày 01/01 và kết thúc vào ngày 31/12 hàng năm).</t>
  </si>
  <si>
    <t xml:space="preserve">   2. Đơn vị tiền tệ sử dụng trong kế toán là đồng Việt Nam (VNĐ).</t>
  </si>
  <si>
    <t xml:space="preserve">      1. TIỀN</t>
  </si>
  <si>
    <t xml:space="preserve">      Tiền mặt</t>
  </si>
  <si>
    <t xml:space="preserve">      Tiền gửi ngân hàng</t>
  </si>
  <si>
    <t xml:space="preserve">       - Tiền gửi VNĐ</t>
  </si>
  <si>
    <t xml:space="preserve">       - Tiền gửi TK chứng khoán</t>
  </si>
  <si>
    <t xml:space="preserve">       - Tiền gửi ngoại tệ</t>
  </si>
  <si>
    <t xml:space="preserve">         * Ngân hàng Ngoại thương VN - CN Tp HCM</t>
  </si>
  <si>
    <t xml:space="preserve">         * Ngân hàng Công Thương VN - CN Tp. HCM</t>
  </si>
  <si>
    <t>Cộng:</t>
  </si>
  <si>
    <t xml:space="preserve">      4. PHẢI THU KHÁCH HÀNG</t>
  </si>
  <si>
    <t xml:space="preserve">         * DNTN Thiên Trang</t>
  </si>
  <si>
    <t xml:space="preserve">         * Vosa Sài Gòn</t>
  </si>
  <si>
    <t xml:space="preserve">         * Khác</t>
  </si>
  <si>
    <t>Cộng :</t>
  </si>
  <si>
    <t xml:space="preserve">      5. TRẢ TRƯỚC CHO NGƯỜI BÁN</t>
  </si>
  <si>
    <t xml:space="preserve">          * NPT Steel. LLC</t>
  </si>
  <si>
    <t xml:space="preserve">          * Triple-S Steel Supply</t>
  </si>
  <si>
    <t xml:space="preserve">      6. CÁC KHOẢN PHẢI THU NGẮN HẠN KHÁC</t>
  </si>
  <si>
    <t xml:space="preserve">      - Lãi phải thu tiền gửi có kỳ hạn thuộc kỳ báo cáo</t>
  </si>
  <si>
    <t xml:space="preserve">      - Thuế Thu nhập cá nhân - CBCNV</t>
  </si>
  <si>
    <t xml:space="preserve">      - Các khoản khác</t>
  </si>
  <si>
    <t xml:space="preserve">      8. HÀNG TỒN KHO</t>
  </si>
  <si>
    <t xml:space="preserve">      - Nguyên, vật liệu tồn kho</t>
  </si>
  <si>
    <t xml:space="preserve">      - Hàng hóa tồn kho : </t>
  </si>
  <si>
    <t xml:space="preserve">      9. TÀI SẢN NGẮN HẠN KHÁC</t>
  </si>
  <si>
    <t xml:space="preserve">        - Thuế GTGT còn được khấu trừ</t>
  </si>
  <si>
    <t>10. TĂNG GIẢM TÀI SẢN CỐ ĐỊNH HỮU HÌNH:</t>
  </si>
  <si>
    <t>Nhà cửa,</t>
  </si>
  <si>
    <t>Máy móc,</t>
  </si>
  <si>
    <t>Phương tiện</t>
  </si>
  <si>
    <t xml:space="preserve">Thiết bị, </t>
  </si>
  <si>
    <t>TSCĐ</t>
  </si>
  <si>
    <t>Tổng cộng</t>
  </si>
  <si>
    <t>Chỉ tiêu</t>
  </si>
  <si>
    <t>Vật kiến trúc</t>
  </si>
  <si>
    <t>thiết bị</t>
  </si>
  <si>
    <t>vận tải</t>
  </si>
  <si>
    <t>dụng cụ quản lý</t>
  </si>
  <si>
    <t>hữu hình khác</t>
  </si>
  <si>
    <t>TSCĐ hữu hình</t>
  </si>
  <si>
    <t>Nguyên giá</t>
  </si>
  <si>
    <t>Số dư đầu năm</t>
  </si>
  <si>
    <t>Số tăng trong kỳ</t>
  </si>
  <si>
    <t>Số giảm trong kỳ</t>
  </si>
  <si>
    <t>Số dư cuối kỳ</t>
  </si>
  <si>
    <t>Giá trị hao mòn lũy kế</t>
  </si>
  <si>
    <t xml:space="preserve"> - Khấu hao trong kỳ</t>
  </si>
  <si>
    <t>Giá trị còn lại</t>
  </si>
  <si>
    <t>Tại ngày đầu năm</t>
  </si>
  <si>
    <t>Tại ngày cuối kỳ</t>
  </si>
  <si>
    <t>11. TĂNG GIẢM TÀI SẢN CỐ ĐỊNH VÔ HÌNH:</t>
  </si>
  <si>
    <t>Quyền sử dụng</t>
  </si>
  <si>
    <t>Phần mềm</t>
  </si>
  <si>
    <t>Tổng cộng TSCĐ</t>
  </si>
  <si>
    <t>đất</t>
  </si>
  <si>
    <t>quản lý</t>
  </si>
  <si>
    <t>vô hình</t>
  </si>
  <si>
    <t>12. CHI PHÍ XÂY DỰNG CƠ BẢN DỞ DANG:</t>
  </si>
  <si>
    <t xml:space="preserve">      Trong đó : những công trình hạng mục lớn</t>
  </si>
  <si>
    <t xml:space="preserve">      + Bất động sản ở Bình Dương</t>
  </si>
  <si>
    <t xml:space="preserve">      + Bất động sản ở Bà Rịa - Vũng Tàu</t>
  </si>
  <si>
    <t xml:space="preserve">      + Khu Thương mại Kim Thành Lào Cai</t>
  </si>
  <si>
    <t>13. CHI PHÍ TRẢ TRƯỚC DÀI HẠN:</t>
  </si>
  <si>
    <t xml:space="preserve">      + Văn phòng phẩm</t>
  </si>
  <si>
    <t xml:space="preserve">      + Công cụ dụng cụ xuất dùng có giá trị lớn</t>
  </si>
  <si>
    <t>14. VAY NGÂN HÀNG:</t>
  </si>
  <si>
    <t xml:space="preserve">      + Ngân hàng Ngoại thương - CN Tp HCM</t>
  </si>
  <si>
    <t>15. THUẾ VÀ CÁC KHOẢN PHẢI NỘP NHÀ NƯỚC:</t>
  </si>
  <si>
    <t xml:space="preserve">     + Thuế TNDN</t>
  </si>
  <si>
    <t xml:space="preserve">     + Tiền thuê đất</t>
  </si>
  <si>
    <t>16. CÁC KHOẢN PHẢI TRẢ, PHẢI NỘP NGẮN HẠN KHÁC:</t>
  </si>
  <si>
    <t xml:space="preserve">      + Cổ tức phải trả</t>
  </si>
  <si>
    <t xml:space="preserve">      + Các khoản phải trả, phải nộp khác</t>
  </si>
  <si>
    <t xml:space="preserve">      + Nhận ký quỹ, ký cược ngắn hạn :</t>
  </si>
  <si>
    <t xml:space="preserve">         - Công ty TNHH Thương mại Vạn Phúc</t>
  </si>
  <si>
    <t xml:space="preserve">         - Công ty TNHH Thành Bảo</t>
  </si>
  <si>
    <t xml:space="preserve">         - Công ty CP Phân phối Tấn Khoa</t>
  </si>
  <si>
    <t xml:space="preserve">         - Công ty TNHH Hải Li</t>
  </si>
  <si>
    <t xml:space="preserve">         - Công ty Cổ phần TM SX Bến Thành</t>
  </si>
  <si>
    <t xml:space="preserve">         - Công ty TNHH Bảo hiểm nhân thọ CATHAY VN</t>
  </si>
  <si>
    <t xml:space="preserve">         - Cty CP Dây và Cáp điện Thượng Đình</t>
  </si>
  <si>
    <t>17. Vốn chủ sở hữu:</t>
  </si>
  <si>
    <r>
      <t xml:space="preserve">   </t>
    </r>
    <r>
      <rPr>
        <b/>
        <sz val="11"/>
        <rFont val="Times New Roman"/>
        <family val="1"/>
      </rPr>
      <t>a/ Bảng đối chiếu biến động của vốn chủ sở hữu:</t>
    </r>
  </si>
  <si>
    <t>Vốn góp</t>
  </si>
  <si>
    <t>Thặng dư</t>
  </si>
  <si>
    <t>Cổ phiếu quỹ</t>
  </si>
  <si>
    <t>Quỹ đầu tư</t>
  </si>
  <si>
    <t>Lợi nhuận</t>
  </si>
  <si>
    <t>vốn cổ phần</t>
  </si>
  <si>
    <t>phát triển</t>
  </si>
  <si>
    <t>chưa phân phối</t>
  </si>
  <si>
    <t>Số dư đầu năm trước</t>
  </si>
  <si>
    <t xml:space="preserve"> - Trích lập Quỹ Đầu tư phát triển</t>
  </si>
  <si>
    <t xml:space="preserve"> - Trích lập Quỹ KT &amp; phúc lợi</t>
  </si>
  <si>
    <t xml:space="preserve"> - Chia cổ tức </t>
  </si>
  <si>
    <t>Số dư cuối năm trước</t>
  </si>
  <si>
    <t>Số dư đầu năm nay</t>
  </si>
  <si>
    <t>Tăng trong năm nay</t>
  </si>
  <si>
    <t>Lãi trong kỳ này</t>
  </si>
  <si>
    <t>Giảm trong năm nay</t>
  </si>
  <si>
    <t xml:space="preserve">Chia cổ tức </t>
  </si>
  <si>
    <t xml:space="preserve">   b/ Chi tiết vốn đầu tư của chủ sở hữu</t>
  </si>
  <si>
    <t>Vốn góp của Nhà nước</t>
  </si>
  <si>
    <t>Vốn góp của đối tượng khác</t>
  </si>
  <si>
    <t>.</t>
  </si>
  <si>
    <t>(Ban hành theo TT số 200/2014/TT-BTC</t>
  </si>
  <si>
    <t>(Ban hành theo Thông Tư số 200/2014/TT-BTC</t>
  </si>
  <si>
    <t xml:space="preserve">          ngày 22/12/2014 của Bộ Tài Chính)</t>
  </si>
  <si>
    <t xml:space="preserve">       Trụ sở chính của Công Ty tại : số 1 Nguyễn Văn Quỳ, P.Phú Thuận, Q7, Tp.HCM.</t>
  </si>
  <si>
    <t xml:space="preserve"> 1.1. Chế độ kế toán áp dụng:</t>
  </si>
  <si>
    <t xml:space="preserve">  1.2. Tuyên bố về việc tuân thủ Chuẩn mực kế toán và Chế độ kế toán:</t>
  </si>
  <si>
    <t xml:space="preserve">      Công ty áp dụng chế độ kế toán Việt Nam ban hành theo Thông tư số 200/2014/TT-BTC ngày 22/12/2014 ,các thông tư sửa đổi, bổ sung</t>
  </si>
  <si>
    <t>01/01/2015</t>
  </si>
  <si>
    <t xml:space="preserve">    Ngày 22/12/2014 của Bộ Tài Chính)</t>
  </si>
  <si>
    <t xml:space="preserve">   Ngày 22/12/2014 của Bộ Tài Chính)</t>
  </si>
  <si>
    <t>Mẫu số B 03a - DN</t>
  </si>
  <si>
    <t xml:space="preserve"> II. Đầu tư tài chính ngắn hạn</t>
  </si>
  <si>
    <t>Đơn vị tính : đồng</t>
  </si>
  <si>
    <t xml:space="preserve">     2. Dự phòng giảm giá chứng khoán kinh doanh</t>
  </si>
  <si>
    <t xml:space="preserve">     1. Phải thu ngắn hạn của khách hàng</t>
  </si>
  <si>
    <t xml:space="preserve">     5. Phải thu về cho vay ngắn hạn</t>
  </si>
  <si>
    <t xml:space="preserve">     6. Phải thu ngắn hạn khác</t>
  </si>
  <si>
    <r>
      <t>B- TÀI SẢN DÀI HẠN (</t>
    </r>
    <r>
      <rPr>
        <b/>
        <sz val="8"/>
        <rFont val="Times New Roman"/>
        <family val="1"/>
      </rPr>
      <t>200 = 210 + 220 + 240 + 250 + 260</t>
    </r>
    <r>
      <rPr>
        <b/>
        <sz val="11"/>
        <rFont val="Times New Roman"/>
        <family val="1"/>
      </rPr>
      <t>)</t>
    </r>
  </si>
  <si>
    <r>
      <t>A- TÀI SẢN NGẮN HẠN (</t>
    </r>
    <r>
      <rPr>
        <b/>
        <sz val="8"/>
        <rFont val="Times New Roman"/>
        <family val="1"/>
      </rPr>
      <t>100 = 110 + 120 + 130 + 140 + 150</t>
    </r>
    <r>
      <rPr>
        <b/>
        <sz val="11"/>
        <rFont val="Times New Roman"/>
        <family val="1"/>
      </rPr>
      <t>)</t>
    </r>
  </si>
  <si>
    <t>IV. Tài sản dở dang dài hạn</t>
  </si>
  <si>
    <t xml:space="preserve">     1. Chi phí sản xuất,kinh doanh dở dang dài hạn</t>
  </si>
  <si>
    <t xml:space="preserve">     2. Chi phí xây dựng cơ bản dở dang</t>
  </si>
  <si>
    <t xml:space="preserve"> VI. Tài sản dài hạn khác</t>
  </si>
  <si>
    <r>
      <t>C- NỢ PHẢI TRẢ (</t>
    </r>
    <r>
      <rPr>
        <b/>
        <sz val="8"/>
        <rFont val="Times New Roman"/>
        <family val="1"/>
      </rPr>
      <t>300 = 310 + 330</t>
    </r>
    <r>
      <rPr>
        <b/>
        <sz val="11"/>
        <rFont val="Times New Roman"/>
        <family val="1"/>
      </rPr>
      <t>)</t>
    </r>
  </si>
  <si>
    <r>
      <t>D- VỐN CHỦ SỞ HỮU (</t>
    </r>
    <r>
      <rPr>
        <b/>
        <sz val="8"/>
        <rFont val="Times New Roman"/>
        <family val="1"/>
      </rPr>
      <t>400 = 410 + 430</t>
    </r>
    <r>
      <rPr>
        <b/>
        <sz val="11"/>
        <rFont val="Times New Roman"/>
        <family val="1"/>
      </rPr>
      <t>)</t>
    </r>
  </si>
  <si>
    <t xml:space="preserve">     1. Vốn góp của chủ sở hữu</t>
  </si>
  <si>
    <t xml:space="preserve">     3. Quyển chọn chuyển đổi trái phiếu</t>
  </si>
  <si>
    <t xml:space="preserve">     4. Vốn khác của chủ sở hữu</t>
  </si>
  <si>
    <t xml:space="preserve">     5. Cổ phiếu quỹ</t>
  </si>
  <si>
    <t xml:space="preserve">     8. Quỹ đầu tư phát triển</t>
  </si>
  <si>
    <t xml:space="preserve">     9. Quỹ hỗ trợ sắp xếp doanh nghiệp</t>
  </si>
  <si>
    <t xml:space="preserve">    10. Quỹ khác thuộc vốn chủ sở hữu</t>
  </si>
  <si>
    <t xml:space="preserve">    11. Lợi nhuận sau thuế chưa phân phối</t>
  </si>
  <si>
    <t xml:space="preserve">          - Lợi nhuận sau thuế chưa phân phối luỹ kế đến cuối kỳ trước</t>
  </si>
  <si>
    <t>421a</t>
  </si>
  <si>
    <t>421b</t>
  </si>
  <si>
    <t xml:space="preserve">          - Lợi nhuận sau thuế chưa phân phối kỳ này</t>
  </si>
  <si>
    <t xml:space="preserve">     1. Chứng khoán kinh doanh</t>
  </si>
  <si>
    <t xml:space="preserve"> </t>
  </si>
  <si>
    <t xml:space="preserve">                        Đặng Như Bình</t>
  </si>
  <si>
    <t>Giám Đốc</t>
  </si>
  <si>
    <t xml:space="preserve">                    Người lập biểu                                                 Kế Toán Trưởng</t>
  </si>
  <si>
    <t xml:space="preserve">                                                                                           Trương Thị Hải Yến</t>
  </si>
  <si>
    <t xml:space="preserve">       Kế Toán Trưởng</t>
  </si>
  <si>
    <t xml:space="preserve">  Trương Thị Hải Yến</t>
  </si>
  <si>
    <t xml:space="preserve">                  Đặng Như Bình</t>
  </si>
  <si>
    <t xml:space="preserve">     Trương Thị Hải Yến</t>
  </si>
  <si>
    <t xml:space="preserve">                   Đặng Như Bình</t>
  </si>
  <si>
    <t>từ đầu năm đến cuối quý</t>
  </si>
  <si>
    <t xml:space="preserve">                                                                                   Trương Thị Hải Yến</t>
  </si>
  <si>
    <t>19.Lãi suy giảm trên cổ phiếu</t>
  </si>
  <si>
    <t xml:space="preserve">     1. Phải trả người bán ngắn hạn</t>
  </si>
  <si>
    <t xml:space="preserve">     2. Người mua trả tiền trước</t>
  </si>
  <si>
    <t xml:space="preserve">     3. Thuế và các khoản phải nộp Nhà nước</t>
  </si>
  <si>
    <t xml:space="preserve">     4. Phải trả người lao động</t>
  </si>
  <si>
    <t xml:space="preserve">     5. Chi phí phải trả ngắn hạn</t>
  </si>
  <si>
    <t>411a</t>
  </si>
  <si>
    <t xml:space="preserve">       - Cổ phiếu phổ thông có quyền biểu quyết</t>
  </si>
  <si>
    <t xml:space="preserve">   12. Nguồn vốn đầu tư XDCB</t>
  </si>
  <si>
    <t xml:space="preserve">    thuế TNDN phải nộp căn cứ vào tờ khai quyết toán thuế TNDN.</t>
  </si>
  <si>
    <t xml:space="preserve">       3. PHẢI THU VỀ CHO VAY NGẮN HẠN</t>
  </si>
  <si>
    <t xml:space="preserve">         * CTy Liên Doanh Bông Sen</t>
  </si>
  <si>
    <t xml:space="preserve">         * CTy CP Hàng Hải Bông Sen</t>
  </si>
  <si>
    <t xml:space="preserve">         * CTy CP Otrans Miền Nam</t>
  </si>
  <si>
    <t xml:space="preserve">         * CTy CP Giao Nhận Vận Tải Mỹ Á</t>
  </si>
  <si>
    <t xml:space="preserve">         * CTy TNHH Gotec Việt Nam</t>
  </si>
  <si>
    <t xml:space="preserve">         - Công ty TNHH TMDV Kỹ Thuật Gia Đại Phát</t>
  </si>
  <si>
    <t xml:space="preserve">      + Bất động sản Bảo Lộc - Lâm Đồng</t>
  </si>
  <si>
    <t>Giá vốn dịch vụ đã cung cấp</t>
  </si>
  <si>
    <t xml:space="preserve">       Lĩnh vực kinh doanh của Công ty là thương mại và dịch vụ.</t>
  </si>
  <si>
    <t xml:space="preserve">    Tiền và các khoản tương đương tiền là các khoản đầu tư ngắn hạn không quá 3 tháng có khả năng chuyển đổi dễ dàng thành tiền và không có nhiều rủi ro trong </t>
  </si>
  <si>
    <t xml:space="preserve">    Giá trị hàng tồn kho cuối kỳ được xác định theo phương pháp bình quân gia quyền.</t>
  </si>
  <si>
    <t xml:space="preserve">    DP giảm giá hàng tồn kho được lập vào thời điểm cuối kỳ là số chênh lệch giữa giá gốc của hàng tồn kho lớn hơn giá trị thuần có thể thực hiện được của chúng.</t>
  </si>
  <si>
    <t xml:space="preserve">    chuyển đổi thành tiền kể từ ngày mua khoản đầu tư đó tại thời điểm báo cáo.</t>
  </si>
  <si>
    <t xml:space="preserve">    hàng thanh toán  đối với các khoản phải thu tại thời điểm lập Báo cáo tài chính. </t>
  </si>
  <si>
    <t>I. ĐẶC ĐIỂM HOẠT ĐỘNG CỦA DOANH NGHIỆP</t>
  </si>
  <si>
    <t xml:space="preserve">       Việt Nam) theo Quyết định số 20/02/2001 của Thủ Tướng Chính Phủ. Giấy chứng nhận đăng ký kinh doanh số 4103000427 ngày 25/05/2001.</t>
  </si>
  <si>
    <t xml:space="preserve">      Giấy chứng nhận đăng ký kinh doanh số 4103000427 do Sở Kế hoạch và Đầu tư Thành phố Hồ Chí Minh cấp ngày 25 tháng 05 năm 2001. Đăng ký thay đổi lần </t>
  </si>
  <si>
    <t xml:space="preserve">      08 ngày 19 tháng 03 năm 2014 với mã số doanh nghiệp 0302336158</t>
  </si>
  <si>
    <t xml:space="preserve">    CTy đã áp dụng các chuẩn mực kế toán Việt Nam và các văn bản hướng dẫn Chuẩn mực do Nhà nước đã ban hành. Các báo cáo tài chính được lập và trình bày </t>
  </si>
  <si>
    <t xml:space="preserve">    theo đúng mọi qui định của từng chuẩn mực,thông tư hướng dẫn thực hiện chuẩn mực và Chế độ kế toán hiện hành đang áp dụng.</t>
  </si>
  <si>
    <t>II . KỲ KẾ TOÁN, ĐƠN VỊ TIỀN TỆ SỬ DỤNG TRONG KẾ TOÁN</t>
  </si>
  <si>
    <t>III. CHUẨN MỰC VÀ CHẾ ĐỘ KẾ TOÁN ÁP DỤNG</t>
  </si>
  <si>
    <t>IV. CÁC CHÍNH SÁCH KẾ TOÁN ÁP DỤNG</t>
  </si>
  <si>
    <t xml:space="preserve">     1. Thay đổi chính sách kế toán</t>
  </si>
  <si>
    <t xml:space="preserve">    Ngày 22/12/2014, Bộ Tài Chính đã ban hành Thông tư số 200/2014/TT-BTC hướng dẫn Chế độ kế toán doanh nghiệp thay thế Quyết định số 15/2006/QĐ-BTC</t>
  </si>
  <si>
    <t xml:space="preserve">    ngày 20/03/2006 và có hiệu lực cho năm tài chính bắt đầu từ hoặc sau ngày 01/01/2015.</t>
  </si>
  <si>
    <t xml:space="preserve">     2. Nguyên tắc xác định các khoản tương đương tiền</t>
  </si>
  <si>
    <t xml:space="preserve">     3. Nguyên tắc ghi nhận hàng tồn kho </t>
  </si>
  <si>
    <t xml:space="preserve">    4. Nguyên tắc ghi nhận các khoản phải thu thương mại và phải thu khác</t>
  </si>
  <si>
    <t xml:space="preserve">     5. Nguyên tắc ghi nhận và khấu hao tài sản cố định </t>
  </si>
  <si>
    <t xml:space="preserve">    6. Nguyên tắc ghi nhận các khoản đầu tư tài chính </t>
  </si>
  <si>
    <t xml:space="preserve">     7. Nguyên tắc ghi nhận và vốn hoá các khoản chi phí đi vay</t>
  </si>
  <si>
    <t xml:space="preserve">     8. Nguyên tắc ghi nhận và phân bổ chi phí trả trước </t>
  </si>
  <si>
    <t xml:space="preserve">     9. Nguyên tắc ghi nhận chi phí phải trả </t>
  </si>
  <si>
    <t xml:space="preserve">     10. Nguyên tắc ghi nhận các khoản phải trả thương mại và phải trả khác</t>
  </si>
  <si>
    <t xml:space="preserve">     11. Nguyên tắc ghi nhận vốn chủ sở hữu </t>
  </si>
  <si>
    <t xml:space="preserve">     12. Nguyên tắc và phương pháp ghi nhận doanh thu </t>
  </si>
  <si>
    <t xml:space="preserve">     13. Nguyên tắc và phương pháp ghi nhận chi phí tài chính</t>
  </si>
  <si>
    <t xml:space="preserve">     14. Nguyên tắc và phương pháp ghi nhận chi phí thuế thu nhập doanh nghiệp hiện hành, chi phí thuế thu nhập doanh nghiệp hoãn lại</t>
  </si>
  <si>
    <t>V. Thông tin bổ sung cho các khoản mục trình bày trong Bảng Cân Đối Kế Toán &amp; Báo Cáo Kết Quả Hoạt Động Kinh Doanh.</t>
  </si>
  <si>
    <t xml:space="preserve">         * TCTy CP Pisico Bình Định-CTy CP</t>
  </si>
  <si>
    <t xml:space="preserve">         * CTy CP Tiếp Vận Như Long (HP)</t>
  </si>
  <si>
    <t xml:space="preserve">         * CTy TNHH Con Đường Vàng</t>
  </si>
  <si>
    <t xml:space="preserve">         * CTy TNHH Tiếp Vận TM Tín Đạt Phát</t>
  </si>
  <si>
    <t xml:space="preserve">         * CTy CP Vận Tải Thuận Phát</t>
  </si>
  <si>
    <t xml:space="preserve">              * CTy CP Đầu Tư Xây Dựng Tân Liên Phát</t>
  </si>
  <si>
    <t xml:space="preserve">      + PB seal và decal dán cont</t>
  </si>
  <si>
    <t xml:space="preserve">     + Thuế GTGT</t>
  </si>
  <si>
    <t>V.18a</t>
  </si>
  <si>
    <t>V.18b</t>
  </si>
  <si>
    <t>V.18c</t>
  </si>
  <si>
    <t>V.18d</t>
  </si>
  <si>
    <t>V.18e</t>
  </si>
  <si>
    <t>V.18f</t>
  </si>
  <si>
    <t>V.18g</t>
  </si>
  <si>
    <t>Số cuối năm</t>
  </si>
  <si>
    <t>V.1</t>
  </si>
  <si>
    <t>V.2</t>
  </si>
  <si>
    <t>V.4</t>
  </si>
  <si>
    <t>V.5</t>
  </si>
  <si>
    <t>V.6</t>
  </si>
  <si>
    <t>V.8</t>
  </si>
  <si>
    <t>V.9</t>
  </si>
  <si>
    <t>V.10</t>
  </si>
  <si>
    <t>V.11</t>
  </si>
  <si>
    <t>V.12</t>
  </si>
  <si>
    <t>V.13</t>
  </si>
  <si>
    <t>V.15</t>
  </si>
  <si>
    <t>V.14</t>
  </si>
  <si>
    <t>V.16</t>
  </si>
  <si>
    <t>V.17a</t>
  </si>
  <si>
    <t xml:space="preserve">                            Đặng Như Bình</t>
  </si>
  <si>
    <t>Chi phí XDCB dở dang</t>
  </si>
  <si>
    <t xml:space="preserve">         * Ngân hàng Á Châu - CN Lạc Long Quân</t>
  </si>
  <si>
    <t xml:space="preserve">         * CTy CP TM &amp; DV Hàng Hải Hải Đăng</t>
  </si>
  <si>
    <t xml:space="preserve">         * CTy TNHH DV TM &amp; Vận Tải Bắc Việt</t>
  </si>
  <si>
    <t xml:space="preserve">         * CTy TNHH Giao Nhận Vận Tải Hoàng Kim Phát</t>
  </si>
  <si>
    <t xml:space="preserve">         * CTy CP DV Giao Nhận Hàng Hoá TNN</t>
  </si>
  <si>
    <t xml:space="preserve">         * CTy TNHH MTV Dimo</t>
  </si>
  <si>
    <t xml:space="preserve">         * CTy TNHH Vận Chuyển Toàn Cầu Xanh</t>
  </si>
  <si>
    <t xml:space="preserve">         * CTy CP DV TM Vận Tải Thành Long</t>
  </si>
  <si>
    <t xml:space="preserve">         * CTy Xuất Khẩu Lao Động Hàng Hải Vinalines</t>
  </si>
  <si>
    <t xml:space="preserve">         * CTy CP Đầu Tư TM &amp; Vận Tải Đông Bắc</t>
  </si>
  <si>
    <t xml:space="preserve">         * CTy CP Tiếp Vận Siêu Tốc</t>
  </si>
  <si>
    <t xml:space="preserve">      - Tạm ứng</t>
  </si>
  <si>
    <t xml:space="preserve">      + Chi phí khác</t>
  </si>
  <si>
    <t xml:space="preserve">         - Công ty TNHH Lotteria Việt Nam</t>
  </si>
  <si>
    <t>Tạm trích quỹ phúc lợi từ LN 2015</t>
  </si>
  <si>
    <t xml:space="preserve">    Kế toán trưởng</t>
  </si>
  <si>
    <t xml:space="preserve">         Giám đốc</t>
  </si>
  <si>
    <t>T8/15 mua thêm 85.600cp quỹ</t>
  </si>
  <si>
    <t>như vậy s/lượng cp mau thêm g/dịch bình quân trong năm 2015:</t>
  </si>
  <si>
    <t>từ T8/15 đến T12/15 :122 ngày</t>
  </si>
  <si>
    <t>s/lượng cp lưu hành bq=(122 ngày*85.600cp)/365 ngày =28.612cp</t>
  </si>
  <si>
    <t>Tổng số cp lưu hành bqua6n trong năm :</t>
  </si>
  <si>
    <t>8.214.692 - 303.170 - 28.612 = 7.882.910cp</t>
  </si>
  <si>
    <t>* cp lưu hành bình quân : 7.882.910cp</t>
  </si>
  <si>
    <t>* cp đang lưu hành  : 7.825.922cp</t>
  </si>
  <si>
    <t xml:space="preserve">                                         (Ban hành theo Thông Tư số 200/2014/TT-BTC</t>
  </si>
  <si>
    <t>ngày 22/12/2014 của Bộ Tài Chính)</t>
  </si>
  <si>
    <t xml:space="preserve">        - Thuế và các khoản phải thu của Nhà nước</t>
  </si>
  <si>
    <t>Chi phí nhân viên</t>
  </si>
  <si>
    <t>g. Chi phí bán hàng</t>
  </si>
  <si>
    <t>V.18h</t>
  </si>
  <si>
    <t>h. Chi phí quản lý doanh nghiệp</t>
  </si>
  <si>
    <t>Chi phí khấu hao</t>
  </si>
  <si>
    <t xml:space="preserve">Lãi chênh lệch tỷ giá </t>
  </si>
  <si>
    <t>Lỗ chênh lệch tỷ giá</t>
  </si>
  <si>
    <t xml:space="preserve"> - Điều chỉnh chi phí thuế TNDN của các năm trước vào chi phí thuế TNDN hiện hành năm nay</t>
  </si>
  <si>
    <t>Quý I/2016</t>
  </si>
  <si>
    <t xml:space="preserve">            Lập ngày  11  tháng  04   năm 2016</t>
  </si>
  <si>
    <t>Quý I /2016</t>
  </si>
  <si>
    <t>Thuyết minh</t>
  </si>
  <si>
    <t>Quý IV/2016</t>
  </si>
  <si>
    <t>Q I/2016</t>
  </si>
  <si>
    <t>01/01/2016</t>
  </si>
  <si>
    <t>Q I/2015</t>
  </si>
  <si>
    <t xml:space="preserve">     3. Đầu tư nắm giữ đến ngày đáo hạn</t>
  </si>
  <si>
    <t xml:space="preserve">     2. Tài sản cố định vô hình</t>
  </si>
  <si>
    <t xml:space="preserve">     1. Phải thu dài hạn khác</t>
  </si>
  <si>
    <t xml:space="preserve">     6. Doanh thu chưa thực hiện ngắn hạn</t>
  </si>
  <si>
    <t xml:space="preserve">     7. Phải trả ngắn hạn khác</t>
  </si>
  <si>
    <t xml:space="preserve">     8. Vay và nợ thuê tài chính ngắn hạn</t>
  </si>
  <si>
    <t xml:space="preserve">     9. Quỹ khen thưởng, phúc lợi</t>
  </si>
  <si>
    <r>
      <t xml:space="preserve">      - Tăng, giảm các khoản phải trả (</t>
    </r>
    <r>
      <rPr>
        <sz val="8"/>
        <rFont val="Times New Roman"/>
        <family val="1"/>
      </rPr>
      <t>không kể lãi vay phải trả, thuế TNDN phải nộp</t>
    </r>
    <r>
      <rPr>
        <sz val="11"/>
        <rFont val="Times New Roman"/>
        <family val="1"/>
      </rPr>
      <t>)</t>
    </r>
  </si>
  <si>
    <t xml:space="preserve">    2. Tiền chi trả vốn góp cho các chủ SH, mua lại cổ phiếu của DN đã phát hành</t>
  </si>
  <si>
    <t xml:space="preserve"> - Tăng trong năm</t>
  </si>
  <si>
    <t xml:space="preserve"> - Lợi nhuận trong năm</t>
  </si>
  <si>
    <t>Cổ phiếu phổ thông đang lưu hành trong kỳ</t>
  </si>
  <si>
    <t>Thanh lý TSCĐ</t>
  </si>
  <si>
    <t>Tại ngày  31  tháng  03 năm  2016</t>
  </si>
  <si>
    <t>i. Chi phí thuế thu nhập doanh nghiệp hiện hành :</t>
  </si>
  <si>
    <t>V.18i</t>
  </si>
  <si>
    <t>19. Lãi cơ bản trên cổ phiếu</t>
  </si>
  <si>
    <t>V.19a</t>
  </si>
  <si>
    <r>
      <t xml:space="preserve">       Vốn góp của Công ty tại ngày 31/03/2016 là : </t>
    </r>
    <r>
      <rPr>
        <b/>
        <sz val="11"/>
        <rFont val="Times New Roman"/>
        <family val="1"/>
      </rPr>
      <t xml:space="preserve"> 82.146.920.000 đồng.</t>
    </r>
  </si>
  <si>
    <t>31/03/2016</t>
  </si>
  <si>
    <t xml:space="preserve">         * CTy CP Phân Phối Tấn Khoa</t>
  </si>
  <si>
    <t xml:space="preserve">         * CTy TNHH VT &amp; TM Đại Dương</t>
  </si>
  <si>
    <t xml:space="preserve">              * Công ty Nguyên Lê</t>
  </si>
  <si>
    <t>Tạm trích quỹ KT phúc lợi từ LN 2015</t>
  </si>
  <si>
    <t>b. Lợi nhuận kế toán sau thuế thu nhập doanh nghiệp</t>
  </si>
  <si>
    <t>c. Lợi nhuận phân bổ cho cổ đông sở hữu CP phổ thông</t>
  </si>
  <si>
    <t>a. Lợi nhuận kế toán trước thuế thu nhập doanh nghiệp</t>
  </si>
  <si>
    <t>V.19b</t>
  </si>
  <si>
    <t xml:space="preserve"> - Chi phí thuế TNDN tạm tính trên thu nhập chịu thuế năm hiện hành</t>
  </si>
  <si>
    <t>Tại ngày  31  tháng  03  năm  2016</t>
  </si>
  <si>
    <t xml:space="preserve">Giám Đốc </t>
  </si>
  <si>
    <t xml:space="preserve">                          Đặng Như Bình</t>
  </si>
  <si>
    <t xml:space="preserve">    Hàng tồn kho được tính theo giá gốc. Trường hợp giá trị thuần có thể thực hiện được thấp hơn giá gốc thì phải tính theo giá trị thuần có thể thực hiện được. Giá </t>
  </si>
  <si>
    <t xml:space="preserve">    gốc hàng tồn kho bao gồm chi phí mua, chi phí chế biến và các chi phí liên quan trực tiếp khác phát sinh để có được hàng tồn kho ở địa điểm và trạng thái hiện tại.</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</si>
</sst>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2]\ #,##0.00_);[Red]\([$€-2]\ #,##0.00\)"/>
  </numFmts>
  <fonts count="73">
    <font>
      <sz val="10"/>
      <name val="Arial"/>
      <family val="0"/>
    </font>
    <font>
      <b/>
      <sz val="10"/>
      <name val="Times New Roman"/>
      <family val="1"/>
    </font>
    <font>
      <sz val="10"/>
      <name val="Times New Roman"/>
      <family val="1"/>
    </font>
    <font>
      <b/>
      <sz val="14"/>
      <name val="Times New Roman"/>
      <family val="1"/>
    </font>
    <font>
      <i/>
      <sz val="12"/>
      <name val="Times New Roman"/>
      <family val="1"/>
    </font>
    <font>
      <i/>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b/>
      <i/>
      <sz val="12"/>
      <name val="Times New Roman"/>
      <family val="1"/>
    </font>
    <font>
      <i/>
      <sz val="11"/>
      <name val="Times New Roman"/>
      <family val="1"/>
    </font>
    <font>
      <b/>
      <i/>
      <sz val="14"/>
      <name val="Times New Roman"/>
      <family val="1"/>
    </font>
    <font>
      <sz val="11"/>
      <color indexed="12"/>
      <name val="Times New Roman"/>
      <family val="1"/>
    </font>
    <font>
      <b/>
      <sz val="11"/>
      <color indexed="12"/>
      <name val="Times New Roman"/>
      <family val="1"/>
    </font>
    <font>
      <sz val="12"/>
      <color indexed="56"/>
      <name val="Times New Roman"/>
      <family val="1"/>
    </font>
    <font>
      <sz val="11"/>
      <color indexed="10"/>
      <name val="Times New Roman"/>
      <family val="1"/>
    </font>
    <font>
      <b/>
      <sz val="8"/>
      <name val="Times New Roman"/>
      <family val="1"/>
    </font>
    <font>
      <sz val="10"/>
      <color indexed="17"/>
      <name val="Times New Roman"/>
      <family val="1"/>
    </font>
    <font>
      <i/>
      <sz val="9"/>
      <name val="Times New Roman"/>
      <family val="1"/>
    </font>
    <font>
      <sz val="9"/>
      <name val="Times New Roman"/>
      <family val="1"/>
    </font>
    <font>
      <sz val="8"/>
      <name val="Times New Roman"/>
      <family val="1"/>
    </font>
    <font>
      <sz val="11"/>
      <color indexed="17"/>
      <name val="Times New Roman"/>
      <family val="1"/>
    </font>
    <font>
      <u val="single"/>
      <sz val="16"/>
      <name val="Times New Roman"/>
      <family val="1"/>
    </font>
    <font>
      <b/>
      <u val="single"/>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indexed="60"/>
      <name val="Times New Roman"/>
      <family val="1"/>
    </font>
    <font>
      <sz val="11"/>
      <color indexed="30"/>
      <name val="Times New Roman"/>
      <family val="1"/>
    </font>
    <font>
      <i/>
      <sz val="9"/>
      <color indexed="30"/>
      <name val="Times New Roman"/>
      <family val="1"/>
    </font>
    <font>
      <b/>
      <sz val="11"/>
      <color indexed="3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
      <sz val="11"/>
      <color rgb="FFC00000"/>
      <name val="Times New Roman"/>
      <family val="1"/>
    </font>
    <font>
      <sz val="11"/>
      <color rgb="FF0070C0"/>
      <name val="Times New Roman"/>
      <family val="1"/>
    </font>
    <font>
      <i/>
      <sz val="9"/>
      <color rgb="FF0070C0"/>
      <name val="Times New Roman"/>
      <family val="1"/>
    </font>
    <font>
      <b/>
      <sz val="11"/>
      <color rgb="FF0070C0"/>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7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5" fillId="0" borderId="0" xfId="0" applyFont="1" applyAlignment="1">
      <alignment/>
    </xf>
    <xf numFmtId="0" fontId="2" fillId="0" borderId="10" xfId="0" applyFont="1" applyBorder="1" applyAlignment="1">
      <alignment/>
    </xf>
    <xf numFmtId="0" fontId="6" fillId="0" borderId="10" xfId="0" applyFont="1" applyBorder="1" applyAlignment="1">
      <alignment horizontal="center"/>
    </xf>
    <xf numFmtId="0" fontId="7" fillId="0" borderId="11" xfId="0" applyFont="1" applyBorder="1" applyAlignment="1">
      <alignment horizontal="center"/>
    </xf>
    <xf numFmtId="0" fontId="6"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9" fillId="0" borderId="13" xfId="0" applyFont="1" applyBorder="1" applyAlignment="1">
      <alignment/>
    </xf>
    <xf numFmtId="0" fontId="8" fillId="0" borderId="13" xfId="0" applyFont="1" applyBorder="1" applyAlignment="1">
      <alignment/>
    </xf>
    <xf numFmtId="0" fontId="9" fillId="0" borderId="13" xfId="0" applyFont="1" applyBorder="1" applyAlignment="1">
      <alignment horizontal="center"/>
    </xf>
    <xf numFmtId="172" fontId="8" fillId="0" borderId="13" xfId="42" applyNumberFormat="1" applyFont="1" applyBorder="1" applyAlignment="1">
      <alignment/>
    </xf>
    <xf numFmtId="172" fontId="10" fillId="0" borderId="13" xfId="42" applyNumberFormat="1" applyFont="1" applyBorder="1" applyAlignment="1">
      <alignment/>
    </xf>
    <xf numFmtId="172" fontId="9" fillId="0" borderId="13" xfId="42" applyNumberFormat="1" applyFont="1" applyBorder="1" applyAlignment="1">
      <alignment/>
    </xf>
    <xf numFmtId="0" fontId="9" fillId="0" borderId="14" xfId="0" applyFont="1" applyBorder="1" applyAlignment="1">
      <alignment/>
    </xf>
    <xf numFmtId="0" fontId="9" fillId="0" borderId="14" xfId="0" applyFont="1" applyBorder="1" applyAlignment="1">
      <alignment horizontal="center"/>
    </xf>
    <xf numFmtId="172" fontId="9" fillId="0" borderId="14" xfId="42" applyNumberFormat="1" applyFont="1" applyBorder="1" applyAlignment="1">
      <alignment/>
    </xf>
    <xf numFmtId="0" fontId="9" fillId="0" borderId="15" xfId="0" applyFont="1" applyBorder="1" applyAlignment="1">
      <alignment horizontal="center"/>
    </xf>
    <xf numFmtId="172" fontId="8" fillId="0" borderId="15" xfId="42" applyNumberFormat="1" applyFont="1" applyBorder="1" applyAlignment="1">
      <alignment/>
    </xf>
    <xf numFmtId="0" fontId="9" fillId="0" borderId="0" xfId="0" applyFont="1" applyAlignment="1">
      <alignment/>
    </xf>
    <xf numFmtId="0" fontId="8" fillId="0" borderId="12" xfId="0" applyFont="1" applyBorder="1" applyAlignment="1">
      <alignment horizontal="center"/>
    </xf>
    <xf numFmtId="0" fontId="9" fillId="0" borderId="16" xfId="0" applyFont="1" applyBorder="1" applyAlignment="1">
      <alignment/>
    </xf>
    <xf numFmtId="0" fontId="2" fillId="0" borderId="13" xfId="0" applyFont="1" applyBorder="1" applyAlignment="1">
      <alignment/>
    </xf>
    <xf numFmtId="0" fontId="9" fillId="0" borderId="15" xfId="0" applyFont="1" applyBorder="1" applyAlignment="1">
      <alignment/>
    </xf>
    <xf numFmtId="0" fontId="8" fillId="0" borderId="0" xfId="0" applyFont="1" applyAlignment="1">
      <alignment/>
    </xf>
    <xf numFmtId="0" fontId="8" fillId="0" borderId="0" xfId="0" applyFont="1" applyAlignment="1">
      <alignment horizontal="right"/>
    </xf>
    <xf numFmtId="0" fontId="9" fillId="0" borderId="10" xfId="0" applyFont="1" applyBorder="1" applyAlignment="1">
      <alignment/>
    </xf>
    <xf numFmtId="0" fontId="9" fillId="0" borderId="10"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9" fillId="0" borderId="19" xfId="0" applyFont="1" applyBorder="1" applyAlignment="1">
      <alignment/>
    </xf>
    <xf numFmtId="0" fontId="8" fillId="0" borderId="20" xfId="0" applyFont="1" applyBorder="1" applyAlignment="1">
      <alignment horizontal="center"/>
    </xf>
    <xf numFmtId="0" fontId="9" fillId="0" borderId="11" xfId="0" applyFont="1" applyBorder="1" applyAlignment="1">
      <alignment/>
    </xf>
    <xf numFmtId="0" fontId="9" fillId="0" borderId="11" xfId="0" applyFont="1" applyBorder="1" applyAlignment="1">
      <alignment horizontal="center"/>
    </xf>
    <xf numFmtId="0" fontId="9" fillId="0" borderId="12" xfId="0" applyFont="1" applyBorder="1" applyAlignment="1">
      <alignment horizontal="center"/>
    </xf>
    <xf numFmtId="0" fontId="9" fillId="0" borderId="16" xfId="0" applyFont="1" applyBorder="1" applyAlignment="1">
      <alignment horizontal="center"/>
    </xf>
    <xf numFmtId="172" fontId="9" fillId="0" borderId="16" xfId="42" applyNumberFormat="1" applyFont="1" applyBorder="1" applyAlignment="1">
      <alignment/>
    </xf>
    <xf numFmtId="172" fontId="9" fillId="0" borderId="15" xfId="42" applyNumberFormat="1" applyFont="1" applyBorder="1" applyAlignment="1">
      <alignment/>
    </xf>
    <xf numFmtId="0" fontId="12" fillId="0" borderId="0" xfId="0" applyFont="1" applyAlignment="1">
      <alignment/>
    </xf>
    <xf numFmtId="0" fontId="8" fillId="0" borderId="0" xfId="0" applyFont="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172" fontId="2" fillId="0" borderId="13" xfId="42" applyNumberFormat="1" applyFont="1" applyBorder="1" applyAlignment="1">
      <alignment/>
    </xf>
    <xf numFmtId="0" fontId="12" fillId="0" borderId="13" xfId="0" applyFont="1" applyBorder="1" applyAlignment="1">
      <alignment/>
    </xf>
    <xf numFmtId="0" fontId="9" fillId="0" borderId="13" xfId="0" applyFont="1" applyBorder="1" applyAlignment="1" quotePrefix="1">
      <alignment horizontal="center"/>
    </xf>
    <xf numFmtId="172" fontId="12" fillId="0" borderId="13" xfId="42" applyNumberFormat="1" applyFont="1" applyBorder="1" applyAlignment="1">
      <alignment/>
    </xf>
    <xf numFmtId="0" fontId="10" fillId="0" borderId="13" xfId="0" applyFont="1" applyBorder="1" applyAlignment="1">
      <alignment/>
    </xf>
    <xf numFmtId="0" fontId="8" fillId="0" borderId="0" xfId="0" applyFont="1" applyAlignment="1">
      <alignment/>
    </xf>
    <xf numFmtId="0" fontId="10" fillId="0" borderId="0" xfId="0" applyFont="1" applyAlignment="1">
      <alignment/>
    </xf>
    <xf numFmtId="43" fontId="9" fillId="0" borderId="0" xfId="42" applyFont="1" applyAlignment="1">
      <alignment/>
    </xf>
    <xf numFmtId="0" fontId="10" fillId="0" borderId="0" xfId="0" applyFont="1" applyAlignment="1">
      <alignment/>
    </xf>
    <xf numFmtId="0" fontId="8" fillId="0" borderId="21" xfId="0" applyFont="1" applyBorder="1" applyAlignment="1">
      <alignment/>
    </xf>
    <xf numFmtId="0" fontId="8" fillId="0" borderId="22" xfId="0" applyFont="1" applyBorder="1" applyAlignment="1">
      <alignment/>
    </xf>
    <xf numFmtId="14" fontId="8" fillId="0" borderId="22" xfId="0" applyNumberFormat="1" applyFont="1" applyBorder="1" applyAlignment="1" quotePrefix="1">
      <alignment horizontal="center"/>
    </xf>
    <xf numFmtId="14" fontId="8" fillId="0" borderId="21" xfId="0" applyNumberFormat="1" applyFont="1" applyBorder="1" applyAlignment="1" quotePrefix="1">
      <alignment horizontal="center"/>
    </xf>
    <xf numFmtId="14" fontId="8" fillId="0" borderId="23" xfId="0" applyNumberFormat="1" applyFont="1" applyBorder="1" applyAlignment="1" quotePrefix="1">
      <alignment horizontal="center"/>
    </xf>
    <xf numFmtId="0" fontId="9" fillId="0" borderId="24" xfId="0" applyFont="1" applyBorder="1" applyAlignment="1">
      <alignment/>
    </xf>
    <xf numFmtId="0" fontId="9" fillId="0" borderId="25" xfId="0" applyFont="1" applyBorder="1" applyAlignment="1">
      <alignment/>
    </xf>
    <xf numFmtId="172" fontId="10" fillId="0" borderId="26" xfId="42" applyNumberFormat="1" applyFont="1" applyBorder="1" applyAlignment="1">
      <alignment/>
    </xf>
    <xf numFmtId="172" fontId="9" fillId="0" borderId="25" xfId="42" applyNumberFormat="1" applyFont="1" applyBorder="1" applyAlignment="1">
      <alignment/>
    </xf>
    <xf numFmtId="0" fontId="9" fillId="0" borderId="27" xfId="0" applyFont="1" applyBorder="1" applyAlignment="1">
      <alignment/>
    </xf>
    <xf numFmtId="0" fontId="9" fillId="0" borderId="28" xfId="0" applyFont="1" applyBorder="1" applyAlignment="1">
      <alignment/>
    </xf>
    <xf numFmtId="172" fontId="10" fillId="0" borderId="29" xfId="42" applyNumberFormat="1" applyFont="1" applyBorder="1" applyAlignment="1">
      <alignment/>
    </xf>
    <xf numFmtId="172" fontId="9" fillId="0" borderId="28" xfId="42" applyNumberFormat="1" applyFont="1" applyBorder="1" applyAlignment="1">
      <alignment/>
    </xf>
    <xf numFmtId="172" fontId="9" fillId="0" borderId="29" xfId="42" applyNumberFormat="1" applyFont="1" applyBorder="1" applyAlignment="1">
      <alignment/>
    </xf>
    <xf numFmtId="0" fontId="9" fillId="0" borderId="27" xfId="0" applyFont="1" applyBorder="1" applyAlignment="1">
      <alignment horizontal="left"/>
    </xf>
    <xf numFmtId="0" fontId="8" fillId="0" borderId="30" xfId="0" applyFont="1" applyBorder="1" applyAlignment="1">
      <alignment horizontal="center"/>
    </xf>
    <xf numFmtId="0" fontId="8" fillId="0" borderId="31" xfId="0" applyFont="1" applyBorder="1" applyAlignment="1">
      <alignment horizontal="center"/>
    </xf>
    <xf numFmtId="172" fontId="8" fillId="0" borderId="32" xfId="42" applyNumberFormat="1" applyFont="1" applyBorder="1" applyAlignment="1">
      <alignment/>
    </xf>
    <xf numFmtId="172" fontId="8" fillId="0" borderId="31" xfId="42" applyNumberFormat="1" applyFont="1" applyBorder="1" applyAlignment="1">
      <alignment/>
    </xf>
    <xf numFmtId="0" fontId="8" fillId="0" borderId="0" xfId="0" applyFont="1" applyBorder="1" applyAlignment="1">
      <alignment horizontal="center"/>
    </xf>
    <xf numFmtId="172" fontId="8" fillId="0" borderId="0" xfId="42" applyNumberFormat="1" applyFont="1" applyBorder="1" applyAlignment="1">
      <alignment/>
    </xf>
    <xf numFmtId="0" fontId="8" fillId="0" borderId="0" xfId="0" applyFont="1" applyAlignment="1">
      <alignment horizontal="left"/>
    </xf>
    <xf numFmtId="172" fontId="8" fillId="0" borderId="0" xfId="42" applyNumberFormat="1" applyFont="1" applyAlignment="1">
      <alignment/>
    </xf>
    <xf numFmtId="0" fontId="8" fillId="0" borderId="21" xfId="0" applyFont="1" applyBorder="1" applyAlignment="1">
      <alignment horizontal="left"/>
    </xf>
    <xf numFmtId="0" fontId="8" fillId="0" borderId="22" xfId="0" applyFont="1" applyBorder="1" applyAlignment="1">
      <alignment horizontal="left"/>
    </xf>
    <xf numFmtId="0" fontId="9" fillId="0" borderId="24" xfId="0" applyFont="1" applyBorder="1" applyAlignment="1">
      <alignment horizontal="left"/>
    </xf>
    <xf numFmtId="14" fontId="8" fillId="0" borderId="25" xfId="0" applyNumberFormat="1" applyFont="1" applyBorder="1" applyAlignment="1" quotePrefix="1">
      <alignment horizontal="center"/>
    </xf>
    <xf numFmtId="0" fontId="8" fillId="0" borderId="27" xfId="0" applyFont="1" applyBorder="1" applyAlignment="1">
      <alignment horizontal="center"/>
    </xf>
    <xf numFmtId="172" fontId="8" fillId="0" borderId="29" xfId="42" applyNumberFormat="1" applyFont="1" applyBorder="1" applyAlignment="1">
      <alignment/>
    </xf>
    <xf numFmtId="172" fontId="8" fillId="0" borderId="28" xfId="42" applyNumberFormat="1" applyFont="1" applyBorder="1" applyAlignment="1">
      <alignment/>
    </xf>
    <xf numFmtId="0" fontId="8" fillId="0" borderId="22" xfId="0" applyFont="1" applyBorder="1" applyAlignment="1">
      <alignment horizontal="center"/>
    </xf>
    <xf numFmtId="0" fontId="9" fillId="0" borderId="25" xfId="0" applyFont="1" applyBorder="1" applyAlignment="1">
      <alignment horizontal="center"/>
    </xf>
    <xf numFmtId="172" fontId="9" fillId="0" borderId="24" xfId="42" applyNumberFormat="1" applyFont="1" applyBorder="1" applyAlignment="1">
      <alignment/>
    </xf>
    <xf numFmtId="172" fontId="9" fillId="0" borderId="26" xfId="42" applyNumberFormat="1" applyFont="1" applyBorder="1" applyAlignment="1">
      <alignment/>
    </xf>
    <xf numFmtId="0" fontId="9" fillId="0" borderId="28" xfId="0" applyFont="1" applyBorder="1" applyAlignment="1">
      <alignment horizontal="center"/>
    </xf>
    <xf numFmtId="172" fontId="9" fillId="0" borderId="27" xfId="42" applyNumberFormat="1" applyFont="1" applyBorder="1" applyAlignment="1">
      <alignment/>
    </xf>
    <xf numFmtId="0" fontId="9" fillId="0" borderId="31" xfId="0" applyFont="1" applyBorder="1" applyAlignment="1">
      <alignment horizontal="center"/>
    </xf>
    <xf numFmtId="172" fontId="9" fillId="0" borderId="30" xfId="42" applyNumberFormat="1" applyFont="1" applyBorder="1" applyAlignment="1">
      <alignment/>
    </xf>
    <xf numFmtId="0" fontId="9" fillId="0" borderId="0" xfId="0" applyFont="1" applyBorder="1" applyAlignment="1">
      <alignment horizontal="center"/>
    </xf>
    <xf numFmtId="172" fontId="9" fillId="0" borderId="0" xfId="42" applyNumberFormat="1" applyFont="1" applyBorder="1" applyAlignment="1">
      <alignment/>
    </xf>
    <xf numFmtId="0" fontId="9" fillId="0" borderId="0" xfId="0" applyFont="1" applyAlignment="1">
      <alignment horizontal="left"/>
    </xf>
    <xf numFmtId="172" fontId="9" fillId="0" borderId="0" xfId="42" applyNumberFormat="1" applyFont="1" applyAlignment="1">
      <alignment/>
    </xf>
    <xf numFmtId="0" fontId="8" fillId="0" borderId="24" xfId="0" applyFont="1" applyBorder="1" applyAlignment="1">
      <alignment horizontal="left"/>
    </xf>
    <xf numFmtId="14" fontId="8" fillId="0" borderId="26" xfId="0" applyNumberFormat="1" applyFont="1" applyBorder="1" applyAlignment="1" quotePrefix="1">
      <alignment horizontal="center"/>
    </xf>
    <xf numFmtId="172" fontId="9" fillId="0" borderId="31" xfId="42" applyNumberFormat="1" applyFont="1" applyBorder="1" applyAlignment="1">
      <alignment/>
    </xf>
    <xf numFmtId="0" fontId="8" fillId="0" borderId="24" xfId="0" applyFont="1" applyBorder="1" applyAlignment="1">
      <alignment/>
    </xf>
    <xf numFmtId="0" fontId="9" fillId="0" borderId="29" xfId="0" applyFont="1" applyBorder="1" applyAlignment="1">
      <alignment/>
    </xf>
    <xf numFmtId="0" fontId="8" fillId="0" borderId="27" xfId="0" applyFont="1" applyBorder="1" applyAlignment="1">
      <alignment/>
    </xf>
    <xf numFmtId="0" fontId="9" fillId="0" borderId="31" xfId="0" applyFont="1" applyBorder="1" applyAlignment="1">
      <alignment/>
    </xf>
    <xf numFmtId="0" fontId="8" fillId="0" borderId="16" xfId="0" applyFont="1" applyBorder="1" applyAlignment="1">
      <alignment/>
    </xf>
    <xf numFmtId="0" fontId="8" fillId="0" borderId="0" xfId="0" applyFont="1" applyBorder="1" applyAlignment="1">
      <alignment/>
    </xf>
    <xf numFmtId="0" fontId="9" fillId="0" borderId="0" xfId="0" applyFont="1" applyBorder="1" applyAlignment="1">
      <alignment/>
    </xf>
    <xf numFmtId="172" fontId="8" fillId="0" borderId="25" xfId="42" applyNumberFormat="1" applyFont="1" applyBorder="1" applyAlignment="1">
      <alignment/>
    </xf>
    <xf numFmtId="0" fontId="9" fillId="0" borderId="26" xfId="0" applyFont="1" applyBorder="1" applyAlignment="1">
      <alignment/>
    </xf>
    <xf numFmtId="0" fontId="9" fillId="0" borderId="32" xfId="0" applyFont="1" applyBorder="1" applyAlignment="1">
      <alignment/>
    </xf>
    <xf numFmtId="0" fontId="9" fillId="0" borderId="33" xfId="0" applyFont="1" applyBorder="1" applyAlignment="1">
      <alignment/>
    </xf>
    <xf numFmtId="172" fontId="8" fillId="0" borderId="16" xfId="42" applyNumberFormat="1" applyFont="1" applyBorder="1" applyAlignment="1">
      <alignment/>
    </xf>
    <xf numFmtId="172" fontId="8" fillId="0" borderId="26" xfId="42" applyNumberFormat="1" applyFont="1" applyBorder="1" applyAlignment="1">
      <alignment/>
    </xf>
    <xf numFmtId="0" fontId="9" fillId="0" borderId="34" xfId="0" applyFont="1" applyBorder="1" applyAlignment="1">
      <alignment/>
    </xf>
    <xf numFmtId="0" fontId="9" fillId="0" borderId="35" xfId="0" applyFont="1" applyBorder="1" applyAlignment="1">
      <alignment/>
    </xf>
    <xf numFmtId="172" fontId="8" fillId="0" borderId="14" xfId="42" applyNumberFormat="1" applyFont="1" applyBorder="1" applyAlignment="1">
      <alignment/>
    </xf>
    <xf numFmtId="0" fontId="9" fillId="0" borderId="13" xfId="0" applyFont="1" applyFill="1" applyBorder="1" applyAlignment="1">
      <alignment/>
    </xf>
    <xf numFmtId="172" fontId="1" fillId="0" borderId="13" xfId="42" applyNumberFormat="1" applyFont="1" applyBorder="1" applyAlignment="1">
      <alignment/>
    </xf>
    <xf numFmtId="0" fontId="9" fillId="0" borderId="30" xfId="0" applyFont="1" applyBorder="1" applyAlignment="1">
      <alignment/>
    </xf>
    <xf numFmtId="0" fontId="8" fillId="0" borderId="16" xfId="0" applyFont="1" applyBorder="1" applyAlignment="1">
      <alignment horizontal="center"/>
    </xf>
    <xf numFmtId="0" fontId="8" fillId="0" borderId="27" xfId="0" applyFont="1" applyBorder="1" applyAlignment="1">
      <alignment horizontal="left"/>
    </xf>
    <xf numFmtId="172" fontId="14" fillId="0" borderId="13" xfId="42" applyNumberFormat="1" applyFont="1" applyBorder="1" applyAlignment="1">
      <alignment/>
    </xf>
    <xf numFmtId="0" fontId="2" fillId="0" borderId="27" xfId="0" applyFont="1" applyBorder="1" applyAlignment="1">
      <alignment horizontal="left"/>
    </xf>
    <xf numFmtId="172" fontId="1" fillId="0" borderId="15" xfId="42" applyNumberFormat="1" applyFont="1" applyBorder="1" applyAlignment="1">
      <alignment/>
    </xf>
    <xf numFmtId="172" fontId="1" fillId="0" borderId="32" xfId="42" applyNumberFormat="1" applyFont="1" applyBorder="1" applyAlignment="1">
      <alignment/>
    </xf>
    <xf numFmtId="14" fontId="8" fillId="0" borderId="12" xfId="0" applyNumberFormat="1" applyFont="1" applyBorder="1" applyAlignment="1" quotePrefix="1">
      <alignment horizontal="center"/>
    </xf>
    <xf numFmtId="172" fontId="10" fillId="0" borderId="16" xfId="42" applyNumberFormat="1" applyFont="1" applyBorder="1" applyAlignment="1">
      <alignment/>
    </xf>
    <xf numFmtId="0" fontId="9" fillId="0" borderId="36" xfId="0" applyFont="1" applyBorder="1" applyAlignment="1">
      <alignment horizontal="center"/>
    </xf>
    <xf numFmtId="172" fontId="9" fillId="0" borderId="37" xfId="42" applyNumberFormat="1" applyFont="1" applyBorder="1" applyAlignment="1">
      <alignment/>
    </xf>
    <xf numFmtId="172" fontId="9" fillId="0" borderId="38" xfId="42" applyNumberFormat="1" applyFont="1" applyBorder="1" applyAlignment="1">
      <alignment/>
    </xf>
    <xf numFmtId="172" fontId="9" fillId="0" borderId="39" xfId="42" applyNumberFormat="1" applyFont="1" applyBorder="1" applyAlignment="1">
      <alignment/>
    </xf>
    <xf numFmtId="14" fontId="8" fillId="0" borderId="16" xfId="0" applyNumberFormat="1" applyFont="1" applyBorder="1" applyAlignment="1" quotePrefix="1">
      <alignment horizontal="center"/>
    </xf>
    <xf numFmtId="0" fontId="9" fillId="0" borderId="40" xfId="0" applyFont="1" applyBorder="1" applyAlignment="1">
      <alignment/>
    </xf>
    <xf numFmtId="43" fontId="9" fillId="0" borderId="40" xfId="42" applyFont="1" applyBorder="1" applyAlignment="1">
      <alignment/>
    </xf>
    <xf numFmtId="0" fontId="7" fillId="0" borderId="0" xfId="0" applyFont="1" applyAlignment="1">
      <alignment/>
    </xf>
    <xf numFmtId="0" fontId="6" fillId="0" borderId="0" xfId="0" applyFont="1" applyAlignment="1">
      <alignment/>
    </xf>
    <xf numFmtId="0" fontId="7" fillId="0" borderId="12" xfId="0" applyFont="1" applyBorder="1" applyAlignment="1">
      <alignment horizontal="center"/>
    </xf>
    <xf numFmtId="0" fontId="11" fillId="0" borderId="16" xfId="0" applyFont="1" applyBorder="1" applyAlignment="1">
      <alignment horizontal="center"/>
    </xf>
    <xf numFmtId="0" fontId="11" fillId="0" borderId="16" xfId="0" applyFont="1" applyBorder="1" applyAlignment="1">
      <alignment/>
    </xf>
    <xf numFmtId="172" fontId="11" fillId="0" borderId="16" xfId="42" applyNumberFormat="1" applyFont="1" applyBorder="1" applyAlignment="1">
      <alignment/>
    </xf>
    <xf numFmtId="0" fontId="6" fillId="0" borderId="13" xfId="0" applyFont="1" applyBorder="1" applyAlignment="1">
      <alignment horizontal="center"/>
    </xf>
    <xf numFmtId="0" fontId="6" fillId="0" borderId="13" xfId="0" applyFont="1" applyBorder="1" applyAlignment="1">
      <alignment/>
    </xf>
    <xf numFmtId="172" fontId="6" fillId="0" borderId="13" xfId="42" applyNumberFormat="1" applyFont="1" applyBorder="1" applyAlignment="1">
      <alignment/>
    </xf>
    <xf numFmtId="0" fontId="6" fillId="0" borderId="15" xfId="0" applyFont="1" applyBorder="1" applyAlignment="1">
      <alignment horizontal="center"/>
    </xf>
    <xf numFmtId="0" fontId="6" fillId="0" borderId="15" xfId="0" applyFont="1" applyBorder="1" applyAlignment="1">
      <alignment/>
    </xf>
    <xf numFmtId="172" fontId="6" fillId="0" borderId="15" xfId="42" applyNumberFormat="1" applyFont="1" applyBorder="1" applyAlignment="1">
      <alignment/>
    </xf>
    <xf numFmtId="0" fontId="11" fillId="0" borderId="12" xfId="0" applyFont="1" applyBorder="1" applyAlignment="1">
      <alignment horizontal="center"/>
    </xf>
    <xf numFmtId="172" fontId="7" fillId="0" borderId="12" xfId="42" applyNumberFormat="1" applyFont="1" applyBorder="1" applyAlignment="1">
      <alignment/>
    </xf>
    <xf numFmtId="0" fontId="6" fillId="0" borderId="0" xfId="0" applyFont="1" applyAlignment="1">
      <alignment horizontal="center"/>
    </xf>
    <xf numFmtId="0" fontId="6" fillId="0" borderId="16" xfId="0" applyFont="1" applyBorder="1" applyAlignment="1">
      <alignment horizontal="center"/>
    </xf>
    <xf numFmtId="0" fontId="6" fillId="0" borderId="16" xfId="0" applyFont="1" applyBorder="1" applyAlignment="1">
      <alignment/>
    </xf>
    <xf numFmtId="172" fontId="6" fillId="0" borderId="16" xfId="42" applyNumberFormat="1" applyFont="1" applyBorder="1" applyAlignment="1">
      <alignment/>
    </xf>
    <xf numFmtId="172" fontId="14" fillId="0" borderId="15" xfId="42" applyNumberFormat="1" applyFont="1" applyBorder="1" applyAlignment="1">
      <alignment/>
    </xf>
    <xf numFmtId="172" fontId="15" fillId="0" borderId="13" xfId="42" applyNumberFormat="1" applyFont="1" applyBorder="1" applyAlignment="1">
      <alignment/>
    </xf>
    <xf numFmtId="172" fontId="9" fillId="0" borderId="0" xfId="0" applyNumberFormat="1" applyFont="1" applyAlignment="1">
      <alignment/>
    </xf>
    <xf numFmtId="172" fontId="16" fillId="0" borderId="13" xfId="42" applyNumberFormat="1" applyFont="1" applyBorder="1" applyAlignment="1">
      <alignment/>
    </xf>
    <xf numFmtId="0" fontId="11" fillId="0" borderId="10" xfId="0" applyFont="1" applyBorder="1" applyAlignment="1">
      <alignment horizontal="center"/>
    </xf>
    <xf numFmtId="0" fontId="11" fillId="0" borderId="10" xfId="0" applyFont="1" applyBorder="1" applyAlignment="1">
      <alignment/>
    </xf>
    <xf numFmtId="172" fontId="11" fillId="0" borderId="10" xfId="42" applyNumberFormat="1" applyFont="1" applyBorder="1" applyAlignment="1">
      <alignment/>
    </xf>
    <xf numFmtId="0" fontId="6" fillId="0" borderId="37" xfId="0" applyFont="1" applyBorder="1" applyAlignment="1">
      <alignment horizontal="center"/>
    </xf>
    <xf numFmtId="0" fontId="6" fillId="0" borderId="37" xfId="0" applyFont="1" applyBorder="1" applyAlignment="1">
      <alignment/>
    </xf>
    <xf numFmtId="172" fontId="6" fillId="0" borderId="37" xfId="42" applyNumberFormat="1" applyFont="1" applyBorder="1" applyAlignment="1">
      <alignment/>
    </xf>
    <xf numFmtId="0" fontId="11" fillId="0" borderId="13" xfId="0" applyFont="1" applyBorder="1" applyAlignment="1">
      <alignment horizontal="center"/>
    </xf>
    <xf numFmtId="0" fontId="11" fillId="0" borderId="13" xfId="0" applyFont="1" applyBorder="1" applyAlignment="1">
      <alignment/>
    </xf>
    <xf numFmtId="172" fontId="11" fillId="0" borderId="13" xfId="42" applyNumberFormat="1" applyFont="1" applyBorder="1" applyAlignment="1">
      <alignment/>
    </xf>
    <xf numFmtId="172" fontId="17" fillId="0" borderId="13" xfId="42" applyNumberFormat="1" applyFont="1" applyBorder="1" applyAlignment="1">
      <alignment/>
    </xf>
    <xf numFmtId="172" fontId="7" fillId="0" borderId="13" xfId="42" applyNumberFormat="1" applyFont="1" applyBorder="1" applyAlignment="1">
      <alignment/>
    </xf>
    <xf numFmtId="0" fontId="9" fillId="0" borderId="29" xfId="0" applyFont="1" applyBorder="1" applyAlignment="1">
      <alignment horizontal="center"/>
    </xf>
    <xf numFmtId="0" fontId="9" fillId="0" borderId="0" xfId="0" applyNumberFormat="1" applyFont="1" applyAlignment="1">
      <alignment/>
    </xf>
    <xf numFmtId="0" fontId="8" fillId="0" borderId="25" xfId="0" applyFont="1" applyBorder="1" applyAlignment="1">
      <alignment horizontal="center"/>
    </xf>
    <xf numFmtId="0" fontId="9" fillId="0" borderId="41" xfId="0" applyFont="1" applyBorder="1" applyAlignment="1">
      <alignment/>
    </xf>
    <xf numFmtId="0" fontId="9" fillId="0" borderId="37" xfId="0" applyFont="1" applyBorder="1" applyAlignment="1">
      <alignment/>
    </xf>
    <xf numFmtId="0" fontId="6" fillId="0" borderId="0" xfId="0" applyFont="1" applyAlignment="1">
      <alignment horizontal="center" vertical="center"/>
    </xf>
    <xf numFmtId="172" fontId="8" fillId="0" borderId="12" xfId="42" applyNumberFormat="1" applyFont="1" applyBorder="1" applyAlignment="1">
      <alignment/>
    </xf>
    <xf numFmtId="172" fontId="2" fillId="0" borderId="0" xfId="42" applyNumberFormat="1" applyFont="1" applyAlignment="1">
      <alignment/>
    </xf>
    <xf numFmtId="172" fontId="19" fillId="0" borderId="13" xfId="42" applyNumberFormat="1" applyFont="1" applyBorder="1" applyAlignment="1">
      <alignment/>
    </xf>
    <xf numFmtId="172" fontId="20" fillId="0" borderId="13" xfId="42" applyNumberFormat="1" applyFont="1" applyBorder="1" applyAlignment="1">
      <alignment/>
    </xf>
    <xf numFmtId="0" fontId="7" fillId="0" borderId="10" xfId="0" applyFont="1" applyBorder="1" applyAlignment="1">
      <alignment horizontal="center" vertical="center" wrapText="1"/>
    </xf>
    <xf numFmtId="0" fontId="8" fillId="0" borderId="11" xfId="0" applyFont="1" applyBorder="1" applyAlignment="1">
      <alignment horizontal="center" vertical="top" wrapText="1"/>
    </xf>
    <xf numFmtId="0" fontId="9" fillId="0" borderId="42" xfId="0" applyFont="1" applyBorder="1" applyAlignment="1">
      <alignment/>
    </xf>
    <xf numFmtId="172" fontId="14" fillId="0" borderId="0" xfId="42" applyNumberFormat="1" applyFont="1" applyBorder="1" applyAlignment="1">
      <alignment/>
    </xf>
    <xf numFmtId="172" fontId="14" fillId="0" borderId="41" xfId="42" applyNumberFormat="1" applyFont="1" applyBorder="1" applyAlignment="1">
      <alignment/>
    </xf>
    <xf numFmtId="172" fontId="9" fillId="0" borderId="41" xfId="42" applyNumberFormat="1" applyFont="1" applyBorder="1" applyAlignment="1">
      <alignment/>
    </xf>
    <xf numFmtId="0" fontId="8" fillId="0" borderId="0" xfId="0" applyFont="1" applyBorder="1" applyAlignment="1" quotePrefix="1">
      <alignment horizontal="center"/>
    </xf>
    <xf numFmtId="0" fontId="8" fillId="0" borderId="30" xfId="0" applyFont="1" applyBorder="1" applyAlignment="1">
      <alignment/>
    </xf>
    <xf numFmtId="0" fontId="1" fillId="0" borderId="11" xfId="0" applyFont="1" applyBorder="1" applyAlignment="1">
      <alignment horizontal="center" vertical="center" wrapText="1"/>
    </xf>
    <xf numFmtId="0" fontId="9" fillId="0" borderId="37" xfId="0" applyFont="1" applyBorder="1" applyAlignment="1">
      <alignment horizontal="center"/>
    </xf>
    <xf numFmtId="0" fontId="21" fillId="0" borderId="0" xfId="0" applyFont="1" applyAlignment="1">
      <alignment/>
    </xf>
    <xf numFmtId="172" fontId="21" fillId="0" borderId="0" xfId="42" applyNumberFormat="1" applyFont="1" applyAlignment="1">
      <alignment/>
    </xf>
    <xf numFmtId="172" fontId="68" fillId="0" borderId="13" xfId="42" applyNumberFormat="1" applyFont="1" applyBorder="1" applyAlignment="1">
      <alignment/>
    </xf>
    <xf numFmtId="0" fontId="9" fillId="0" borderId="29" xfId="0" applyFont="1" applyBorder="1" applyAlignment="1">
      <alignment horizontal="left"/>
    </xf>
    <xf numFmtId="0" fontId="8" fillId="0" borderId="32" xfId="0" applyFont="1" applyBorder="1" applyAlignment="1">
      <alignment horizontal="center"/>
    </xf>
    <xf numFmtId="0" fontId="8" fillId="0" borderId="26" xfId="0" applyFont="1" applyBorder="1" applyAlignment="1">
      <alignment/>
    </xf>
    <xf numFmtId="172" fontId="8" fillId="0" borderId="30" xfId="42" applyNumberFormat="1" applyFont="1" applyBorder="1" applyAlignment="1">
      <alignment/>
    </xf>
    <xf numFmtId="14" fontId="1" fillId="0" borderId="13" xfId="0" applyNumberFormat="1" applyFont="1" applyBorder="1" applyAlignment="1">
      <alignment horizontal="center"/>
    </xf>
    <xf numFmtId="172" fontId="14" fillId="0" borderId="13" xfId="42" applyNumberFormat="1" applyFont="1" applyFill="1" applyBorder="1" applyAlignment="1">
      <alignment/>
    </xf>
    <xf numFmtId="172" fontId="9" fillId="0" borderId="13" xfId="42" applyNumberFormat="1" applyFont="1" applyFill="1" applyBorder="1" applyAlignment="1">
      <alignment/>
    </xf>
    <xf numFmtId="172" fontId="8" fillId="0" borderId="13" xfId="42" applyNumberFormat="1" applyFont="1" applyFill="1" applyBorder="1" applyAlignment="1">
      <alignment/>
    </xf>
    <xf numFmtId="0" fontId="8" fillId="0" borderId="11" xfId="0" applyFont="1" applyFill="1" applyBorder="1" applyAlignment="1">
      <alignment horizontal="center"/>
    </xf>
    <xf numFmtId="172" fontId="8" fillId="0" borderId="16" xfId="42" applyNumberFormat="1" applyFont="1" applyFill="1" applyBorder="1" applyAlignment="1">
      <alignment/>
    </xf>
    <xf numFmtId="172" fontId="8" fillId="0" borderId="15" xfId="42" applyNumberFormat="1" applyFont="1" applyFill="1" applyBorder="1" applyAlignment="1">
      <alignment/>
    </xf>
    <xf numFmtId="172" fontId="9" fillId="0" borderId="14" xfId="42" applyNumberFormat="1" applyFont="1" applyFill="1" applyBorder="1" applyAlignment="1">
      <alignment/>
    </xf>
    <xf numFmtId="172" fontId="9" fillId="0" borderId="15" xfId="42" applyNumberFormat="1" applyFont="1" applyFill="1" applyBorder="1" applyAlignment="1">
      <alignment/>
    </xf>
    <xf numFmtId="0" fontId="9" fillId="0" borderId="26" xfId="0" applyFont="1" applyBorder="1" applyAlignment="1">
      <alignment horizontal="left"/>
    </xf>
    <xf numFmtId="0" fontId="6" fillId="0" borderId="40" xfId="0" applyFont="1" applyBorder="1" applyAlignment="1">
      <alignment/>
    </xf>
    <xf numFmtId="172" fontId="8" fillId="0" borderId="41" xfId="42" applyNumberFormat="1" applyFont="1" applyBorder="1" applyAlignment="1">
      <alignment/>
    </xf>
    <xf numFmtId="172" fontId="22" fillId="0" borderId="0" xfId="42" applyNumberFormat="1" applyFont="1" applyAlignment="1">
      <alignment/>
    </xf>
    <xf numFmtId="172" fontId="23" fillId="0" borderId="13" xfId="42" applyNumberFormat="1" applyFont="1" applyBorder="1" applyAlignment="1">
      <alignment/>
    </xf>
    <xf numFmtId="0" fontId="8" fillId="0" borderId="37" xfId="0" applyFont="1" applyBorder="1" applyAlignment="1">
      <alignment horizontal="center"/>
    </xf>
    <xf numFmtId="0" fontId="5" fillId="0" borderId="0" xfId="0" applyFont="1" applyAlignment="1">
      <alignment horizontal="right"/>
    </xf>
    <xf numFmtId="0" fontId="6" fillId="0" borderId="12" xfId="0" applyFont="1" applyBorder="1" applyAlignment="1">
      <alignment horizontal="center" vertical="center"/>
    </xf>
    <xf numFmtId="0" fontId="10" fillId="0" borderId="0" xfId="0" applyFont="1" applyBorder="1" applyAlignment="1">
      <alignment/>
    </xf>
    <xf numFmtId="172" fontId="10" fillId="0" borderId="0" xfId="42" applyNumberFormat="1" applyFont="1" applyBorder="1" applyAlignment="1">
      <alignment/>
    </xf>
    <xf numFmtId="0" fontId="10" fillId="0" borderId="15" xfId="0" applyFont="1" applyBorder="1" applyAlignment="1">
      <alignment/>
    </xf>
    <xf numFmtId="172" fontId="10" fillId="0" borderId="15" xfId="42" applyNumberFormat="1" applyFont="1" applyBorder="1" applyAlignment="1">
      <alignment/>
    </xf>
    <xf numFmtId="172" fontId="69" fillId="0" borderId="16" xfId="42" applyNumberFormat="1" applyFont="1" applyBorder="1" applyAlignment="1">
      <alignment/>
    </xf>
    <xf numFmtId="172" fontId="69" fillId="0" borderId="13" xfId="42" applyNumberFormat="1" applyFont="1" applyBorder="1" applyAlignment="1">
      <alignment/>
    </xf>
    <xf numFmtId="172" fontId="70" fillId="0" borderId="13" xfId="42" applyNumberFormat="1" applyFont="1" applyBorder="1" applyAlignment="1">
      <alignment/>
    </xf>
    <xf numFmtId="172" fontId="71" fillId="0" borderId="13" xfId="42" applyNumberFormat="1" applyFont="1" applyBorder="1" applyAlignment="1">
      <alignment/>
    </xf>
    <xf numFmtId="172" fontId="69" fillId="0" borderId="15" xfId="42" applyNumberFormat="1" applyFont="1" applyBorder="1" applyAlignment="1">
      <alignment/>
    </xf>
    <xf numFmtId="0" fontId="9" fillId="0" borderId="35" xfId="0" applyFont="1" applyBorder="1" applyAlignment="1">
      <alignment horizontal="left"/>
    </xf>
    <xf numFmtId="172" fontId="9" fillId="0" borderId="35" xfId="42" applyNumberFormat="1" applyFont="1" applyBorder="1" applyAlignment="1">
      <alignment/>
    </xf>
    <xf numFmtId="172" fontId="9" fillId="0" borderId="34" xfId="42" applyNumberFormat="1" applyFont="1" applyBorder="1" applyAlignment="1">
      <alignment/>
    </xf>
    <xf numFmtId="0" fontId="8" fillId="0" borderId="42" xfId="0" applyFont="1" applyBorder="1" applyAlignment="1">
      <alignment horizontal="center"/>
    </xf>
    <xf numFmtId="172" fontId="8" fillId="0" borderId="42" xfId="42" applyNumberFormat="1" applyFont="1" applyBorder="1" applyAlignment="1">
      <alignment/>
    </xf>
    <xf numFmtId="172" fontId="1" fillId="0" borderId="0" xfId="42" applyNumberFormat="1" applyFont="1" applyBorder="1" applyAlignment="1">
      <alignment/>
    </xf>
    <xf numFmtId="172" fontId="8" fillId="0" borderId="0" xfId="42" applyNumberFormat="1" applyFont="1" applyFill="1" applyBorder="1" applyAlignment="1">
      <alignment/>
    </xf>
    <xf numFmtId="0" fontId="1" fillId="0" borderId="0" xfId="0" applyFont="1" applyAlignment="1">
      <alignment horizontal="center"/>
    </xf>
    <xf numFmtId="0" fontId="24" fillId="0" borderId="0" xfId="0" applyFont="1" applyBorder="1" applyAlignment="1">
      <alignment horizontal="right"/>
    </xf>
    <xf numFmtId="172" fontId="8" fillId="0" borderId="37" xfId="42" applyNumberFormat="1" applyFont="1" applyBorder="1" applyAlignment="1">
      <alignment/>
    </xf>
    <xf numFmtId="0" fontId="9" fillId="0" borderId="36" xfId="0" applyFont="1" applyBorder="1" applyAlignment="1">
      <alignment/>
    </xf>
    <xf numFmtId="172" fontId="9" fillId="0" borderId="13" xfId="42" applyNumberFormat="1" applyFont="1" applyBorder="1" applyAlignment="1">
      <alignment horizontal="center"/>
    </xf>
    <xf numFmtId="0" fontId="9" fillId="0" borderId="29" xfId="0" applyFont="1" applyBorder="1" applyAlignment="1">
      <alignment horizontal="right"/>
    </xf>
    <xf numFmtId="172" fontId="8" fillId="0" borderId="13" xfId="0" applyNumberFormat="1" applyFont="1" applyBorder="1" applyAlignment="1">
      <alignment horizontal="center"/>
    </xf>
    <xf numFmtId="172" fontId="72" fillId="0" borderId="13" xfId="42" applyNumberFormat="1" applyFont="1" applyBorder="1" applyAlignment="1">
      <alignment/>
    </xf>
    <xf numFmtId="172" fontId="72" fillId="0" borderId="13" xfId="42" applyNumberFormat="1" applyFont="1" applyFill="1" applyBorder="1" applyAlignment="1">
      <alignment/>
    </xf>
    <xf numFmtId="0" fontId="8" fillId="0" borderId="37" xfId="0" applyFont="1" applyBorder="1" applyAlignment="1">
      <alignment/>
    </xf>
    <xf numFmtId="172" fontId="10" fillId="0" borderId="37" xfId="42" applyNumberFormat="1" applyFont="1" applyBorder="1" applyAlignment="1">
      <alignment/>
    </xf>
    <xf numFmtId="172" fontId="5" fillId="0" borderId="14" xfId="42" applyNumberFormat="1" applyFont="1" applyBorder="1" applyAlignment="1">
      <alignment/>
    </xf>
    <xf numFmtId="0" fontId="8" fillId="0" borderId="34" xfId="0" applyFont="1" applyBorder="1" applyAlignment="1">
      <alignment horizontal="center"/>
    </xf>
    <xf numFmtId="0" fontId="9" fillId="0" borderId="43" xfId="0" applyFont="1" applyBorder="1" applyAlignment="1">
      <alignment/>
    </xf>
    <xf numFmtId="14" fontId="8" fillId="0" borderId="13" xfId="0" applyNumberFormat="1" applyFont="1" applyBorder="1" applyAlignment="1">
      <alignment horizontal="center"/>
    </xf>
    <xf numFmtId="172" fontId="9" fillId="33" borderId="13" xfId="42" applyNumberFormat="1" applyFont="1" applyFill="1" applyBorder="1" applyAlignment="1">
      <alignment/>
    </xf>
    <xf numFmtId="0" fontId="8" fillId="0" borderId="40" xfId="0" applyFont="1" applyBorder="1" applyAlignment="1">
      <alignment/>
    </xf>
    <xf numFmtId="0" fontId="9" fillId="0" borderId="30" xfId="0" applyFont="1" applyBorder="1" applyAlignment="1">
      <alignment horizontal="left"/>
    </xf>
    <xf numFmtId="0" fontId="8" fillId="0" borderId="41" xfId="0" applyFont="1" applyBorder="1" applyAlignment="1">
      <alignment horizontal="center"/>
    </xf>
    <xf numFmtId="14" fontId="25" fillId="0" borderId="16" xfId="0" applyNumberFormat="1" applyFont="1" applyBorder="1" applyAlignment="1">
      <alignment horizontal="center"/>
    </xf>
    <xf numFmtId="10" fontId="9" fillId="0" borderId="13" xfId="0" applyNumberFormat="1" applyFont="1" applyBorder="1" applyAlignment="1">
      <alignment horizontal="center"/>
    </xf>
    <xf numFmtId="9" fontId="8" fillId="0" borderId="13" xfId="42" applyNumberFormat="1" applyFont="1" applyBorder="1" applyAlignment="1">
      <alignment horizontal="center"/>
    </xf>
    <xf numFmtId="172" fontId="9" fillId="0" borderId="32" xfId="42" applyNumberFormat="1" applyFont="1" applyBorder="1" applyAlignment="1">
      <alignment/>
    </xf>
    <xf numFmtId="0" fontId="8" fillId="0" borderId="25" xfId="0" applyFont="1" applyBorder="1" applyAlignment="1">
      <alignment/>
    </xf>
    <xf numFmtId="172" fontId="1" fillId="0" borderId="14" xfId="42" applyNumberFormat="1" applyFont="1" applyBorder="1" applyAlignment="1">
      <alignment/>
    </xf>
    <xf numFmtId="0" fontId="3" fillId="0" borderId="0" xfId="0" applyFont="1" applyAlignment="1">
      <alignment horizontal="center"/>
    </xf>
    <xf numFmtId="0" fontId="4" fillId="0" borderId="0" xfId="0" applyFont="1" applyBorder="1" applyAlignment="1">
      <alignment horizontal="center"/>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2" fillId="0" borderId="0" xfId="0" applyFont="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0" fontId="11"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91"/>
  <sheetViews>
    <sheetView tabSelected="1" zoomScalePageLayoutView="0" workbookViewId="0" topLeftCell="A1">
      <selection activeCell="A7" sqref="A7:E7"/>
    </sheetView>
  </sheetViews>
  <sheetFormatPr defaultColWidth="9.140625" defaultRowHeight="12.75"/>
  <cols>
    <col min="1" max="1" width="59.28125" style="2" customWidth="1"/>
    <col min="2" max="3" width="9.140625" style="2" customWidth="1"/>
    <col min="4" max="4" width="23.8515625" style="2" customWidth="1"/>
    <col min="5" max="5" width="29.57421875" style="2" customWidth="1"/>
    <col min="6" max="6" width="9.140625" style="2" customWidth="1"/>
    <col min="7" max="7" width="15.7109375" style="2" customWidth="1"/>
    <col min="8" max="8" width="18.7109375" style="2" customWidth="1"/>
    <col min="9" max="16384" width="9.140625" style="2" customWidth="1"/>
  </cols>
  <sheetData>
    <row r="1" spans="1:5" ht="12.75">
      <c r="A1" s="1" t="s">
        <v>196</v>
      </c>
      <c r="E1" s="226" t="s">
        <v>197</v>
      </c>
    </row>
    <row r="2" spans="1:4" ht="12.75">
      <c r="A2" s="1" t="s">
        <v>198</v>
      </c>
      <c r="D2" s="186" t="s">
        <v>595</v>
      </c>
    </row>
    <row r="3" spans="1:5" ht="12.75">
      <c r="A3" s="1" t="s">
        <v>199</v>
      </c>
      <c r="E3" s="186" t="s">
        <v>596</v>
      </c>
    </row>
    <row r="4" ht="12" customHeight="1"/>
    <row r="5" spans="1:5" ht="18.75">
      <c r="A5" s="251" t="s">
        <v>200</v>
      </c>
      <c r="B5" s="251"/>
      <c r="C5" s="251"/>
      <c r="D5" s="251"/>
      <c r="E5" s="251"/>
    </row>
    <row r="6" spans="1:5" ht="17.25" customHeight="1">
      <c r="A6" s="251" t="s">
        <v>606</v>
      </c>
      <c r="B6" s="251"/>
      <c r="C6" s="251"/>
      <c r="D6" s="251"/>
      <c r="E6" s="251"/>
    </row>
    <row r="7" spans="1:5" ht="15.75">
      <c r="A7" s="252" t="s">
        <v>643</v>
      </c>
      <c r="B7" s="252"/>
      <c r="C7" s="252"/>
      <c r="D7" s="252"/>
      <c r="E7" s="252"/>
    </row>
    <row r="8" ht="15" customHeight="1">
      <c r="E8" s="4" t="s">
        <v>448</v>
      </c>
    </row>
    <row r="9" spans="1:5" ht="15.75">
      <c r="A9" s="5"/>
      <c r="B9" s="5"/>
      <c r="C9" s="6" t="s">
        <v>202</v>
      </c>
      <c r="D9" s="5"/>
      <c r="E9" s="5"/>
    </row>
    <row r="10" spans="1:5" ht="15.75">
      <c r="A10" s="7" t="s">
        <v>203</v>
      </c>
      <c r="B10" s="8" t="s">
        <v>204</v>
      </c>
      <c r="C10" s="8" t="s">
        <v>205</v>
      </c>
      <c r="D10" s="7" t="s">
        <v>552</v>
      </c>
      <c r="E10" s="7" t="s">
        <v>206</v>
      </c>
    </row>
    <row r="11" spans="1:5" ht="14.25" customHeight="1">
      <c r="A11" s="9">
        <v>1</v>
      </c>
      <c r="B11" s="9">
        <v>2</v>
      </c>
      <c r="C11" s="9">
        <v>3</v>
      </c>
      <c r="D11" s="9">
        <v>4</v>
      </c>
      <c r="E11" s="9">
        <v>5</v>
      </c>
    </row>
    <row r="12" spans="1:5" ht="18.75" customHeight="1">
      <c r="A12" s="23" t="s">
        <v>454</v>
      </c>
      <c r="B12" s="23">
        <v>100</v>
      </c>
      <c r="C12" s="37"/>
      <c r="D12" s="172">
        <f>D13+D16+D20+D25+D28</f>
        <v>107635431382</v>
      </c>
      <c r="E12" s="172">
        <f>E13+E16+E20+E25+E28</f>
        <v>100785568118</v>
      </c>
    </row>
    <row r="13" spans="1:5" ht="18" customHeight="1">
      <c r="A13" s="235" t="s">
        <v>207</v>
      </c>
      <c r="B13" s="207">
        <v>110</v>
      </c>
      <c r="C13" s="185"/>
      <c r="D13" s="236">
        <f>SUM(D14:D15)</f>
        <v>3904735980</v>
      </c>
      <c r="E13" s="236">
        <f>SUM(E14:E15)</f>
        <v>1989452051</v>
      </c>
    </row>
    <row r="14" spans="1:5" ht="15">
      <c r="A14" s="11" t="s">
        <v>208</v>
      </c>
      <c r="B14" s="13">
        <v>111</v>
      </c>
      <c r="C14" s="13" t="s">
        <v>553</v>
      </c>
      <c r="D14" s="16">
        <v>3904735980</v>
      </c>
      <c r="E14" s="16">
        <v>1989452051</v>
      </c>
    </row>
    <row r="15" spans="1:5" ht="15">
      <c r="A15" s="11" t="s">
        <v>209</v>
      </c>
      <c r="B15" s="13">
        <v>112</v>
      </c>
      <c r="C15" s="13"/>
      <c r="D15" s="16"/>
      <c r="E15" s="16"/>
    </row>
    <row r="16" spans="1:5" ht="15">
      <c r="A16" s="12" t="s">
        <v>447</v>
      </c>
      <c r="B16" s="10">
        <v>120</v>
      </c>
      <c r="C16" s="13"/>
      <c r="D16" s="15">
        <f>SUM(D17:D19)</f>
        <v>34000000000</v>
      </c>
      <c r="E16" s="15">
        <f>SUM(E17:E19)</f>
        <v>34000000000</v>
      </c>
    </row>
    <row r="17" spans="1:5" ht="15">
      <c r="A17" s="11" t="s">
        <v>473</v>
      </c>
      <c r="B17" s="13">
        <v>121</v>
      </c>
      <c r="C17" s="13"/>
      <c r="D17" s="16"/>
      <c r="E17" s="16"/>
    </row>
    <row r="18" spans="1:5" ht="15">
      <c r="A18" s="11" t="s">
        <v>449</v>
      </c>
      <c r="B18" s="13">
        <v>122</v>
      </c>
      <c r="C18" s="13"/>
      <c r="D18" s="16"/>
      <c r="E18" s="16"/>
    </row>
    <row r="19" spans="1:5" ht="15">
      <c r="A19" s="11" t="s">
        <v>614</v>
      </c>
      <c r="B19" s="13">
        <v>123</v>
      </c>
      <c r="C19" s="13" t="s">
        <v>554</v>
      </c>
      <c r="D19" s="16">
        <v>34000000000</v>
      </c>
      <c r="E19" s="16">
        <v>34000000000</v>
      </c>
    </row>
    <row r="20" spans="1:5" ht="15">
      <c r="A20" s="12" t="s">
        <v>210</v>
      </c>
      <c r="B20" s="10">
        <v>130</v>
      </c>
      <c r="C20" s="13"/>
      <c r="D20" s="15">
        <f>SUM(D21:D24)</f>
        <v>69668763032</v>
      </c>
      <c r="E20" s="15">
        <f>SUM(E21:E24)</f>
        <v>64590746080</v>
      </c>
    </row>
    <row r="21" spans="1:5" ht="15">
      <c r="A21" s="11" t="s">
        <v>450</v>
      </c>
      <c r="B21" s="13">
        <v>131</v>
      </c>
      <c r="C21" s="13" t="s">
        <v>555</v>
      </c>
      <c r="D21" s="16">
        <v>57223110603</v>
      </c>
      <c r="E21" s="16">
        <v>57499518255</v>
      </c>
    </row>
    <row r="22" spans="1:5" ht="15">
      <c r="A22" s="11" t="s">
        <v>211</v>
      </c>
      <c r="B22" s="13">
        <v>132</v>
      </c>
      <c r="C22" s="13" t="s">
        <v>556</v>
      </c>
      <c r="D22" s="16">
        <v>11153102989</v>
      </c>
      <c r="E22" s="16">
        <v>6032542551</v>
      </c>
    </row>
    <row r="23" spans="1:5" ht="15">
      <c r="A23" s="11" t="s">
        <v>451</v>
      </c>
      <c r="B23" s="13">
        <v>135</v>
      </c>
      <c r="C23" s="13"/>
      <c r="D23" s="16">
        <v>150000000</v>
      </c>
      <c r="E23" s="16">
        <v>150000000</v>
      </c>
    </row>
    <row r="24" spans="1:5" ht="15">
      <c r="A24" s="11" t="s">
        <v>452</v>
      </c>
      <c r="B24" s="13">
        <v>136</v>
      </c>
      <c r="C24" s="13" t="s">
        <v>557</v>
      </c>
      <c r="D24" s="16">
        <v>1142549440</v>
      </c>
      <c r="E24" s="16">
        <v>908685274</v>
      </c>
    </row>
    <row r="25" spans="1:5" ht="15">
      <c r="A25" s="12" t="s">
        <v>212</v>
      </c>
      <c r="B25" s="10">
        <v>140</v>
      </c>
      <c r="C25" s="13"/>
      <c r="D25" s="15">
        <f>SUM(D26:D27)</f>
        <v>3914170</v>
      </c>
      <c r="E25" s="15">
        <f>SUM(E26:E27)</f>
        <v>4297228</v>
      </c>
    </row>
    <row r="26" spans="1:5" ht="15">
      <c r="A26" s="11" t="s">
        <v>213</v>
      </c>
      <c r="B26" s="13">
        <v>141</v>
      </c>
      <c r="C26" s="13" t="s">
        <v>558</v>
      </c>
      <c r="D26" s="16">
        <v>3914170</v>
      </c>
      <c r="E26" s="16">
        <v>4297228</v>
      </c>
    </row>
    <row r="27" spans="1:5" ht="15">
      <c r="A27" s="11" t="s">
        <v>214</v>
      </c>
      <c r="B27" s="13">
        <v>149</v>
      </c>
      <c r="C27" s="13"/>
      <c r="D27" s="16"/>
      <c r="E27" s="16"/>
    </row>
    <row r="28" spans="1:5" ht="15">
      <c r="A28" s="12" t="s">
        <v>215</v>
      </c>
      <c r="B28" s="10">
        <v>150</v>
      </c>
      <c r="C28" s="13" t="s">
        <v>559</v>
      </c>
      <c r="D28" s="15">
        <f>SUM(D29:D31)</f>
        <v>58018200</v>
      </c>
      <c r="E28" s="15">
        <f>SUM(E29:E31)</f>
        <v>201072759</v>
      </c>
    </row>
    <row r="29" spans="1:5" ht="15">
      <c r="A29" s="11" t="s">
        <v>216</v>
      </c>
      <c r="B29" s="13">
        <v>151</v>
      </c>
      <c r="C29" s="13"/>
      <c r="D29" s="16"/>
      <c r="E29" s="16"/>
    </row>
    <row r="30" spans="1:5" ht="15">
      <c r="A30" s="11" t="s">
        <v>217</v>
      </c>
      <c r="B30" s="13">
        <v>152</v>
      </c>
      <c r="C30" s="13"/>
      <c r="D30" s="16">
        <v>58018200</v>
      </c>
      <c r="E30" s="16"/>
    </row>
    <row r="31" spans="1:5" ht="15">
      <c r="A31" s="17" t="s">
        <v>218</v>
      </c>
      <c r="B31" s="18">
        <v>153</v>
      </c>
      <c r="C31" s="18"/>
      <c r="D31" s="19"/>
      <c r="E31" s="19">
        <v>201072759</v>
      </c>
    </row>
    <row r="32" spans="1:5" ht="20.25" customHeight="1">
      <c r="A32" s="23" t="s">
        <v>453</v>
      </c>
      <c r="B32" s="23">
        <v>200</v>
      </c>
      <c r="C32" s="37"/>
      <c r="D32" s="172">
        <f>D33+D35+D45+D42</f>
        <v>82237139816</v>
      </c>
      <c r="E32" s="172">
        <f>E33+E35+E45+E42</f>
        <v>83483772492</v>
      </c>
    </row>
    <row r="33" spans="1:5" ht="15.75" customHeight="1">
      <c r="A33" s="235" t="s">
        <v>219</v>
      </c>
      <c r="B33" s="207">
        <v>210</v>
      </c>
      <c r="C33" s="185"/>
      <c r="D33" s="228">
        <f>SUM(D34:D34)</f>
        <v>25400000</v>
      </c>
      <c r="E33" s="228">
        <f>SUM(E34:E34)</f>
        <v>25400000</v>
      </c>
    </row>
    <row r="34" spans="1:5" ht="18" customHeight="1">
      <c r="A34" s="26" t="s">
        <v>616</v>
      </c>
      <c r="B34" s="20">
        <v>216</v>
      </c>
      <c r="C34" s="20"/>
      <c r="D34" s="40">
        <v>25400000</v>
      </c>
      <c r="E34" s="40">
        <v>25400000</v>
      </c>
    </row>
    <row r="35" spans="1:5" ht="18" customHeight="1">
      <c r="A35" s="103" t="s">
        <v>220</v>
      </c>
      <c r="B35" s="118">
        <v>220</v>
      </c>
      <c r="C35" s="38"/>
      <c r="D35" s="125">
        <f>D36+D39</f>
        <v>28965120991</v>
      </c>
      <c r="E35" s="125">
        <f>E36+E39</f>
        <v>28380962904</v>
      </c>
    </row>
    <row r="36" spans="1:5" ht="15">
      <c r="A36" s="11" t="s">
        <v>221</v>
      </c>
      <c r="B36" s="13">
        <v>221</v>
      </c>
      <c r="C36" s="13" t="s">
        <v>560</v>
      </c>
      <c r="D36" s="16">
        <f>D37+D38</f>
        <v>12721647322</v>
      </c>
      <c r="E36" s="16">
        <f>E37+E38</f>
        <v>12127072569</v>
      </c>
    </row>
    <row r="37" spans="1:5" ht="15">
      <c r="A37" s="11" t="s">
        <v>222</v>
      </c>
      <c r="B37" s="13">
        <v>222</v>
      </c>
      <c r="C37" s="13"/>
      <c r="D37" s="16">
        <v>42820568925</v>
      </c>
      <c r="E37" s="16">
        <v>41590206780</v>
      </c>
    </row>
    <row r="38" spans="1:5" ht="15">
      <c r="A38" s="11" t="s">
        <v>223</v>
      </c>
      <c r="B38" s="13">
        <v>223</v>
      </c>
      <c r="C38" s="13"/>
      <c r="D38" s="233">
        <v>-30098921603</v>
      </c>
      <c r="E38" s="16">
        <v>-29463134211</v>
      </c>
    </row>
    <row r="39" spans="1:5" ht="15">
      <c r="A39" s="11" t="s">
        <v>615</v>
      </c>
      <c r="B39" s="13">
        <v>227</v>
      </c>
      <c r="C39" s="13" t="s">
        <v>561</v>
      </c>
      <c r="D39" s="16">
        <f>D40+D41</f>
        <v>16243473669</v>
      </c>
      <c r="E39" s="16">
        <f>E40+E41</f>
        <v>16253890335</v>
      </c>
    </row>
    <row r="40" spans="1:5" ht="15">
      <c r="A40" s="11" t="s">
        <v>222</v>
      </c>
      <c r="B40" s="13">
        <v>228</v>
      </c>
      <c r="C40" s="13"/>
      <c r="D40" s="16">
        <v>16356057000</v>
      </c>
      <c r="E40" s="16">
        <v>16356057000</v>
      </c>
    </row>
    <row r="41" spans="1:5" ht="15">
      <c r="A41" s="11" t="s">
        <v>223</v>
      </c>
      <c r="B41" s="13">
        <v>229</v>
      </c>
      <c r="C41" s="13"/>
      <c r="D41" s="234">
        <v>-112583331</v>
      </c>
      <c r="E41" s="16">
        <v>-102166665</v>
      </c>
    </row>
    <row r="42" spans="1:5" ht="18" customHeight="1">
      <c r="A42" s="12" t="s">
        <v>455</v>
      </c>
      <c r="B42" s="10">
        <v>240</v>
      </c>
      <c r="C42" s="13"/>
      <c r="D42" s="15">
        <f>D43+D44</f>
        <v>53195083122</v>
      </c>
      <c r="E42" s="15">
        <f>E43+E44</f>
        <v>55016740407</v>
      </c>
    </row>
    <row r="43" spans="1:5" ht="15">
      <c r="A43" s="11" t="s">
        <v>456</v>
      </c>
      <c r="B43" s="13">
        <v>241</v>
      </c>
      <c r="C43" s="13"/>
      <c r="D43" s="16"/>
      <c r="E43" s="16"/>
    </row>
    <row r="44" spans="1:5" ht="15">
      <c r="A44" s="11" t="s">
        <v>457</v>
      </c>
      <c r="B44" s="13">
        <v>242</v>
      </c>
      <c r="C44" s="13" t="s">
        <v>562</v>
      </c>
      <c r="D44" s="16">
        <v>53195083122</v>
      </c>
      <c r="E44" s="16">
        <v>55016740407</v>
      </c>
    </row>
    <row r="45" spans="1:5" ht="15">
      <c r="A45" s="12" t="s">
        <v>458</v>
      </c>
      <c r="B45" s="10">
        <v>260</v>
      </c>
      <c r="C45" s="13"/>
      <c r="D45" s="15">
        <f>SUM(D46:D47)</f>
        <v>51535703</v>
      </c>
      <c r="E45" s="15">
        <f>SUM(E46:E47)</f>
        <v>60669181</v>
      </c>
    </row>
    <row r="46" spans="1:5" ht="15">
      <c r="A46" s="11" t="s">
        <v>224</v>
      </c>
      <c r="B46" s="13">
        <v>261</v>
      </c>
      <c r="C46" s="13" t="s">
        <v>563</v>
      </c>
      <c r="D46" s="16">
        <v>51535703</v>
      </c>
      <c r="E46" s="16">
        <v>60669181</v>
      </c>
    </row>
    <row r="47" spans="1:5" ht="15">
      <c r="A47" s="11" t="s">
        <v>225</v>
      </c>
      <c r="B47" s="13">
        <v>262</v>
      </c>
      <c r="C47" s="13"/>
      <c r="D47" s="16"/>
      <c r="E47" s="16"/>
    </row>
    <row r="48" spans="1:5" ht="21" customHeight="1">
      <c r="A48" s="23" t="s">
        <v>226</v>
      </c>
      <c r="B48" s="23">
        <v>270</v>
      </c>
      <c r="C48" s="37"/>
      <c r="D48" s="172">
        <f>D12+D32</f>
        <v>189872571198</v>
      </c>
      <c r="E48" s="172">
        <f>E12+E32</f>
        <v>184269340610</v>
      </c>
    </row>
    <row r="49" spans="1:5" ht="20.25" customHeight="1">
      <c r="A49" s="207" t="s">
        <v>459</v>
      </c>
      <c r="B49" s="207">
        <v>300</v>
      </c>
      <c r="C49" s="185"/>
      <c r="D49" s="228">
        <f>D50</f>
        <v>24839220952</v>
      </c>
      <c r="E49" s="228">
        <f>E50</f>
        <v>7446351608</v>
      </c>
    </row>
    <row r="50" spans="1:5" ht="15">
      <c r="A50" s="12" t="s">
        <v>227</v>
      </c>
      <c r="B50" s="10">
        <v>310</v>
      </c>
      <c r="C50" s="13"/>
      <c r="D50" s="15">
        <f>SUM(D51:D59)</f>
        <v>24839220952</v>
      </c>
      <c r="E50" s="15">
        <f>SUM(E51:E59)</f>
        <v>7446351608</v>
      </c>
    </row>
    <row r="51" spans="1:5" ht="15">
      <c r="A51" s="11" t="s">
        <v>487</v>
      </c>
      <c r="B51" s="13">
        <v>311</v>
      </c>
      <c r="C51" s="13"/>
      <c r="D51" s="16">
        <v>809423106</v>
      </c>
      <c r="E51" s="16">
        <v>684157765</v>
      </c>
    </row>
    <row r="52" spans="1:5" ht="15">
      <c r="A52" s="11" t="s">
        <v>488</v>
      </c>
      <c r="B52" s="13">
        <v>312</v>
      </c>
      <c r="C52" s="13"/>
      <c r="D52" s="16">
        <v>200000</v>
      </c>
      <c r="E52" s="16"/>
    </row>
    <row r="53" spans="1:5" ht="15">
      <c r="A53" s="11" t="s">
        <v>489</v>
      </c>
      <c r="B53" s="13">
        <v>313</v>
      </c>
      <c r="C53" s="13" t="s">
        <v>564</v>
      </c>
      <c r="D53" s="16">
        <v>868120113</v>
      </c>
      <c r="E53" s="16">
        <v>106246603</v>
      </c>
    </row>
    <row r="54" spans="1:5" ht="15">
      <c r="A54" s="11" t="s">
        <v>490</v>
      </c>
      <c r="B54" s="13">
        <v>314</v>
      </c>
      <c r="C54" s="13"/>
      <c r="D54" s="16"/>
      <c r="E54" s="16"/>
    </row>
    <row r="55" spans="1:5" ht="15">
      <c r="A55" s="11" t="s">
        <v>491</v>
      </c>
      <c r="B55" s="13">
        <v>315</v>
      </c>
      <c r="C55" s="13"/>
      <c r="D55" s="16"/>
      <c r="E55" s="16"/>
    </row>
    <row r="56" spans="1:5" ht="15">
      <c r="A56" s="11" t="s">
        <v>617</v>
      </c>
      <c r="B56" s="13">
        <v>318</v>
      </c>
      <c r="C56" s="13"/>
      <c r="D56" s="16"/>
      <c r="E56" s="16"/>
    </row>
    <row r="57" spans="1:5" ht="15">
      <c r="A57" s="11" t="s">
        <v>618</v>
      </c>
      <c r="B57" s="13">
        <v>319</v>
      </c>
      <c r="C57" s="13" t="s">
        <v>566</v>
      </c>
      <c r="D57" s="16">
        <v>11151847942</v>
      </c>
      <c r="E57" s="16">
        <v>6374675162</v>
      </c>
    </row>
    <row r="58" spans="1:5" ht="15">
      <c r="A58" s="115" t="s">
        <v>619</v>
      </c>
      <c r="B58" s="13">
        <v>320</v>
      </c>
      <c r="C58" s="13" t="s">
        <v>565</v>
      </c>
      <c r="D58" s="16">
        <v>11537207213</v>
      </c>
      <c r="E58" s="16"/>
    </row>
    <row r="59" spans="1:5" ht="15">
      <c r="A59" s="11" t="s">
        <v>620</v>
      </c>
      <c r="B59" s="13">
        <v>322</v>
      </c>
      <c r="C59" s="13"/>
      <c r="D59" s="16">
        <v>472422578</v>
      </c>
      <c r="E59" s="16">
        <v>281272078</v>
      </c>
    </row>
    <row r="60" spans="1:5" ht="15">
      <c r="A60" s="11"/>
      <c r="B60" s="13"/>
      <c r="C60" s="13"/>
      <c r="D60" s="16"/>
      <c r="E60" s="16"/>
    </row>
    <row r="61" spans="1:5" ht="17.25" customHeight="1">
      <c r="A61" s="10" t="s">
        <v>460</v>
      </c>
      <c r="B61" s="10">
        <v>400</v>
      </c>
      <c r="C61" s="13"/>
      <c r="D61" s="14">
        <f>D62+D76</f>
        <v>165033350246</v>
      </c>
      <c r="E61" s="14">
        <f>E62+E76</f>
        <v>176822989002</v>
      </c>
    </row>
    <row r="62" spans="1:5" ht="15">
      <c r="A62" s="12" t="s">
        <v>228</v>
      </c>
      <c r="B62" s="10">
        <v>410</v>
      </c>
      <c r="C62" s="13"/>
      <c r="D62" s="15">
        <f>D63+D65+D68+D69+D70+D72+D75</f>
        <v>165033350246</v>
      </c>
      <c r="E62" s="15">
        <f>E63+E65+E68+E69+E70+E72+E75</f>
        <v>176822989002</v>
      </c>
    </row>
    <row r="63" spans="1:5" ht="15">
      <c r="A63" s="11" t="s">
        <v>461</v>
      </c>
      <c r="B63" s="13">
        <v>411</v>
      </c>
      <c r="C63" s="13" t="s">
        <v>567</v>
      </c>
      <c r="D63" s="16">
        <v>82146920000</v>
      </c>
      <c r="E63" s="16">
        <v>82146920000</v>
      </c>
    </row>
    <row r="64" spans="1:5" ht="15">
      <c r="A64" s="17" t="s">
        <v>493</v>
      </c>
      <c r="B64" s="18" t="s">
        <v>492</v>
      </c>
      <c r="C64" s="18"/>
      <c r="D64" s="237">
        <v>82146920000</v>
      </c>
      <c r="E64" s="237">
        <v>82146920000</v>
      </c>
    </row>
    <row r="65" spans="1:5" ht="15">
      <c r="A65" s="26" t="s">
        <v>229</v>
      </c>
      <c r="B65" s="20">
        <v>412</v>
      </c>
      <c r="C65" s="20"/>
      <c r="D65" s="40">
        <v>32390192180</v>
      </c>
      <c r="E65" s="40">
        <v>32390192180</v>
      </c>
    </row>
    <row r="66" spans="1:5" ht="15">
      <c r="A66" s="24" t="s">
        <v>462</v>
      </c>
      <c r="B66" s="38">
        <v>413</v>
      </c>
      <c r="C66" s="38"/>
      <c r="D66" s="39"/>
      <c r="E66" s="39"/>
    </row>
    <row r="67" spans="1:5" ht="15">
      <c r="A67" s="11" t="s">
        <v>463</v>
      </c>
      <c r="B67" s="13">
        <v>414</v>
      </c>
      <c r="C67" s="13"/>
      <c r="D67" s="16"/>
      <c r="E67" s="16"/>
    </row>
    <row r="68" spans="1:5" ht="15">
      <c r="A68" s="11" t="s">
        <v>464</v>
      </c>
      <c r="B68" s="13">
        <v>415</v>
      </c>
      <c r="C68" s="13"/>
      <c r="D68" s="16">
        <v>-8157331384</v>
      </c>
      <c r="E68" s="16">
        <v>-8157331384</v>
      </c>
    </row>
    <row r="69" spans="1:5" ht="15">
      <c r="A69" s="11" t="s">
        <v>465</v>
      </c>
      <c r="B69" s="13">
        <v>418</v>
      </c>
      <c r="C69" s="13"/>
      <c r="D69" s="16">
        <v>35485069729</v>
      </c>
      <c r="E69" s="16">
        <v>35485069729</v>
      </c>
    </row>
    <row r="70" spans="1:5" ht="15">
      <c r="A70" s="11" t="s">
        <v>466</v>
      </c>
      <c r="B70" s="13">
        <v>419</v>
      </c>
      <c r="C70" s="13"/>
      <c r="D70" s="16"/>
      <c r="E70" s="16"/>
    </row>
    <row r="71" spans="1:5" ht="15">
      <c r="A71" s="11" t="s">
        <v>467</v>
      </c>
      <c r="B71" s="13">
        <v>420</v>
      </c>
      <c r="C71" s="13"/>
      <c r="D71" s="16"/>
      <c r="E71" s="16"/>
    </row>
    <row r="72" spans="1:5" ht="15">
      <c r="A72" s="11" t="s">
        <v>468</v>
      </c>
      <c r="B72" s="13">
        <v>421</v>
      </c>
      <c r="C72" s="13"/>
      <c r="D72" s="16">
        <f>D73+D74</f>
        <v>14175657637</v>
      </c>
      <c r="E72" s="16">
        <f>E73+E74</f>
        <v>25965296393</v>
      </c>
    </row>
    <row r="73" spans="1:5" ht="15.75" customHeight="1">
      <c r="A73" s="11" t="s">
        <v>469</v>
      </c>
      <c r="B73" s="13" t="s">
        <v>470</v>
      </c>
      <c r="C73" s="13"/>
      <c r="D73" s="188">
        <v>11626413393</v>
      </c>
      <c r="E73" s="206">
        <v>25965296393</v>
      </c>
    </row>
    <row r="74" spans="1:5" ht="17.25" customHeight="1">
      <c r="A74" s="11" t="s">
        <v>472</v>
      </c>
      <c r="B74" s="13" t="s">
        <v>471</v>
      </c>
      <c r="C74" s="13"/>
      <c r="D74" s="206">
        <v>2549244244</v>
      </c>
      <c r="E74" s="174"/>
    </row>
    <row r="75" spans="1:5" ht="16.5" customHeight="1">
      <c r="A75" s="11" t="s">
        <v>494</v>
      </c>
      <c r="B75" s="13">
        <v>422</v>
      </c>
      <c r="C75" s="13"/>
      <c r="D75" s="16">
        <v>8992842084</v>
      </c>
      <c r="E75" s="16">
        <v>8992842084</v>
      </c>
    </row>
    <row r="76" spans="1:5" ht="15">
      <c r="A76" s="12" t="s">
        <v>230</v>
      </c>
      <c r="B76" s="10">
        <v>430</v>
      </c>
      <c r="C76" s="13"/>
      <c r="D76" s="15"/>
      <c r="E76" s="15"/>
    </row>
    <row r="77" spans="1:5" ht="15">
      <c r="A77" s="17"/>
      <c r="B77" s="18"/>
      <c r="C77" s="18"/>
      <c r="D77" s="19"/>
      <c r="E77" s="19"/>
    </row>
    <row r="78" spans="1:5" ht="24" customHeight="1">
      <c r="A78" s="23" t="s">
        <v>231</v>
      </c>
      <c r="B78" s="23">
        <v>440</v>
      </c>
      <c r="C78" s="37"/>
      <c r="D78" s="172">
        <f>D49+D61</f>
        <v>189872571198</v>
      </c>
      <c r="E78" s="172">
        <f>E49+E61</f>
        <v>184269340610</v>
      </c>
    </row>
    <row r="79" ht="15">
      <c r="A79" s="22"/>
    </row>
    <row r="80" spans="1:8" ht="15">
      <c r="A80" s="22"/>
      <c r="G80" s="173">
        <v>189872571198</v>
      </c>
      <c r="H80" s="173">
        <v>184269340610</v>
      </c>
    </row>
    <row r="81" ht="15">
      <c r="A81" s="22"/>
    </row>
    <row r="82" spans="1:4" ht="15">
      <c r="A82" s="22"/>
      <c r="D82" s="22" t="s">
        <v>607</v>
      </c>
    </row>
    <row r="83" spans="1:4" ht="14.25">
      <c r="A83" s="27" t="s">
        <v>477</v>
      </c>
      <c r="D83" s="28" t="s">
        <v>476</v>
      </c>
    </row>
    <row r="84" ht="15">
      <c r="A84" s="22"/>
    </row>
    <row r="85" ht="15">
      <c r="A85" s="22"/>
    </row>
    <row r="91" spans="1:4" ht="15.75">
      <c r="A91" s="134" t="s">
        <v>478</v>
      </c>
      <c r="D91" s="134" t="s">
        <v>475</v>
      </c>
    </row>
  </sheetData>
  <sheetProtection/>
  <mergeCells count="3">
    <mergeCell ref="A5:E5"/>
    <mergeCell ref="A6:E6"/>
    <mergeCell ref="A7:E7"/>
  </mergeCells>
  <printOptions/>
  <pageMargins left="0.75" right="0" top="0.25" bottom="0.75" header="0.5" footer="0.5"/>
  <pageSetup horizontalDpi="300" verticalDpi="300"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I173"/>
  <sheetViews>
    <sheetView zoomScalePageLayoutView="0" workbookViewId="0" topLeftCell="A19">
      <selection activeCell="F31" sqref="F31"/>
    </sheetView>
  </sheetViews>
  <sheetFormatPr defaultColWidth="9.140625" defaultRowHeight="12.75"/>
  <cols>
    <col min="1" max="1" width="47.421875" style="2" customWidth="1"/>
    <col min="2" max="2" width="7.28125" style="2" customWidth="1"/>
    <col min="3" max="3" width="9.140625" style="2" customWidth="1"/>
    <col min="4" max="7" width="18.7109375" style="2" customWidth="1"/>
    <col min="8" max="8" width="9.140625" style="2" customWidth="1"/>
    <col min="9" max="9" width="20.28125" style="2" customWidth="1"/>
    <col min="10" max="16384" width="9.140625" style="2" customWidth="1"/>
  </cols>
  <sheetData>
    <row r="1" spans="1:6" ht="12.75">
      <c r="A1" s="1" t="s">
        <v>196</v>
      </c>
      <c r="F1" s="1" t="s">
        <v>234</v>
      </c>
    </row>
    <row r="2" spans="1:6" ht="12.75">
      <c r="A2" s="1" t="s">
        <v>198</v>
      </c>
      <c r="F2" s="2" t="s">
        <v>436</v>
      </c>
    </row>
    <row r="3" spans="1:6" ht="12.75">
      <c r="A3" s="1" t="s">
        <v>235</v>
      </c>
      <c r="F3" s="2" t="s">
        <v>444</v>
      </c>
    </row>
    <row r="4" ht="12.75">
      <c r="A4" s="1"/>
    </row>
    <row r="5" spans="1:7" ht="18.75">
      <c r="A5" s="251" t="s">
        <v>236</v>
      </c>
      <c r="B5" s="251"/>
      <c r="C5" s="251"/>
      <c r="D5" s="251"/>
      <c r="E5" s="251"/>
      <c r="F5" s="251"/>
      <c r="G5" s="251"/>
    </row>
    <row r="6" spans="1:7" ht="15.75">
      <c r="A6" s="260" t="s">
        <v>608</v>
      </c>
      <c r="B6" s="260"/>
      <c r="C6" s="260"/>
      <c r="D6" s="260"/>
      <c r="E6" s="260"/>
      <c r="F6" s="260"/>
      <c r="G6" s="260"/>
    </row>
    <row r="7" spans="1:7" ht="15.75">
      <c r="A7" s="261" t="s">
        <v>627</v>
      </c>
      <c r="B7" s="261"/>
      <c r="C7" s="261"/>
      <c r="D7" s="261"/>
      <c r="E7" s="261"/>
      <c r="F7" s="261"/>
      <c r="G7" s="261"/>
    </row>
    <row r="8" spans="1:6" ht="17.25" customHeight="1">
      <c r="A8" s="261"/>
      <c r="B8" s="261"/>
      <c r="C8" s="261"/>
      <c r="D8" s="261"/>
      <c r="E8" s="261"/>
      <c r="F8" s="4" t="s">
        <v>201</v>
      </c>
    </row>
    <row r="9" spans="1:7" ht="17.25" customHeight="1">
      <c r="A9" s="29"/>
      <c r="B9" s="253" t="s">
        <v>204</v>
      </c>
      <c r="C9" s="256" t="s">
        <v>609</v>
      </c>
      <c r="D9" s="262" t="s">
        <v>610</v>
      </c>
      <c r="E9" s="263"/>
      <c r="F9" s="262" t="s">
        <v>238</v>
      </c>
      <c r="G9" s="263"/>
    </row>
    <row r="10" spans="1:7" ht="14.25">
      <c r="A10" s="32" t="s">
        <v>232</v>
      </c>
      <c r="B10" s="254"/>
      <c r="C10" s="257" t="s">
        <v>205</v>
      </c>
      <c r="D10" s="264"/>
      <c r="E10" s="265"/>
      <c r="F10" s="264" t="s">
        <v>240</v>
      </c>
      <c r="G10" s="265"/>
    </row>
    <row r="11" spans="1:7" ht="15">
      <c r="A11" s="35"/>
      <c r="B11" s="255"/>
      <c r="C11" s="258"/>
      <c r="D11" s="37" t="s">
        <v>241</v>
      </c>
      <c r="E11" s="37" t="s">
        <v>242</v>
      </c>
      <c r="F11" s="37" t="s">
        <v>241</v>
      </c>
      <c r="G11" s="37" t="s">
        <v>242</v>
      </c>
    </row>
    <row r="12" spans="1:9" ht="15">
      <c r="A12" s="37">
        <v>1</v>
      </c>
      <c r="B12" s="37">
        <v>2</v>
      </c>
      <c r="C12" s="37">
        <v>3</v>
      </c>
      <c r="D12" s="37">
        <v>4</v>
      </c>
      <c r="E12" s="37">
        <v>5</v>
      </c>
      <c r="F12" s="37">
        <v>6</v>
      </c>
      <c r="G12" s="37">
        <v>7</v>
      </c>
      <c r="I12" s="2" t="s">
        <v>587</v>
      </c>
    </row>
    <row r="13" spans="1:9" ht="15">
      <c r="A13" s="24" t="s">
        <v>243</v>
      </c>
      <c r="B13" s="38">
        <v>1</v>
      </c>
      <c r="C13" s="38"/>
      <c r="D13" s="39">
        <v>11403068291</v>
      </c>
      <c r="E13" s="214">
        <v>18068313914</v>
      </c>
      <c r="F13" s="39">
        <v>11403068291</v>
      </c>
      <c r="G13" s="214">
        <v>18068313914</v>
      </c>
      <c r="I13" s="2" t="s">
        <v>588</v>
      </c>
    </row>
    <row r="14" spans="1:9" ht="15">
      <c r="A14" s="11" t="s">
        <v>244</v>
      </c>
      <c r="B14" s="13">
        <v>2</v>
      </c>
      <c r="C14" s="13"/>
      <c r="D14" s="16"/>
      <c r="E14" s="215"/>
      <c r="F14" s="16"/>
      <c r="G14" s="215"/>
      <c r="I14" s="2" t="s">
        <v>589</v>
      </c>
    </row>
    <row r="15" spans="1:9" ht="15">
      <c r="A15" s="11" t="s">
        <v>245</v>
      </c>
      <c r="B15" s="13">
        <v>10</v>
      </c>
      <c r="C15" s="13" t="s">
        <v>545</v>
      </c>
      <c r="D15" s="16">
        <f>D13-D14</f>
        <v>11403068291</v>
      </c>
      <c r="E15" s="215">
        <f>E13-E14</f>
        <v>18068313914</v>
      </c>
      <c r="F15" s="16">
        <f>F13-F14</f>
        <v>11403068291</v>
      </c>
      <c r="G15" s="215">
        <f>G13-G14</f>
        <v>18068313914</v>
      </c>
      <c r="I15" s="2" t="s">
        <v>590</v>
      </c>
    </row>
    <row r="16" spans="1:9" ht="15">
      <c r="A16" s="11" t="s">
        <v>246</v>
      </c>
      <c r="B16" s="13">
        <v>11</v>
      </c>
      <c r="C16" s="13" t="s">
        <v>546</v>
      </c>
      <c r="D16" s="16">
        <v>7507290583</v>
      </c>
      <c r="E16" s="215">
        <v>8723392504</v>
      </c>
      <c r="F16" s="16">
        <v>7507290583</v>
      </c>
      <c r="G16" s="215">
        <v>8723392504</v>
      </c>
      <c r="I16" s="2" t="s">
        <v>591</v>
      </c>
    </row>
    <row r="17" spans="1:9" ht="15">
      <c r="A17" s="11" t="s">
        <v>247</v>
      </c>
      <c r="B17" s="13">
        <v>20</v>
      </c>
      <c r="C17" s="13"/>
      <c r="D17" s="16">
        <f>D15-D16</f>
        <v>3895777708</v>
      </c>
      <c r="E17" s="215">
        <f>E15-E16</f>
        <v>9344921410</v>
      </c>
      <c r="F17" s="16">
        <f>F15-F16</f>
        <v>3895777708</v>
      </c>
      <c r="G17" s="215">
        <f>G15-G16</f>
        <v>9344921410</v>
      </c>
      <c r="I17" s="2" t="s">
        <v>592</v>
      </c>
    </row>
    <row r="18" spans="1:7" ht="15">
      <c r="A18" s="11" t="s">
        <v>248</v>
      </c>
      <c r="B18" s="13">
        <v>21</v>
      </c>
      <c r="C18" s="13" t="s">
        <v>547</v>
      </c>
      <c r="D18" s="16">
        <v>1701392225</v>
      </c>
      <c r="E18" s="215">
        <v>917892164</v>
      </c>
      <c r="F18" s="16">
        <v>1701392225</v>
      </c>
      <c r="G18" s="215">
        <v>917892164</v>
      </c>
    </row>
    <row r="19" spans="1:7" ht="15">
      <c r="A19" s="11" t="s">
        <v>249</v>
      </c>
      <c r="B19" s="13">
        <v>22</v>
      </c>
      <c r="C19" s="13" t="s">
        <v>548</v>
      </c>
      <c r="D19" s="16">
        <v>25033813</v>
      </c>
      <c r="E19" s="215">
        <v>506998648</v>
      </c>
      <c r="F19" s="16">
        <v>25033813</v>
      </c>
      <c r="G19" s="215">
        <v>506998648</v>
      </c>
    </row>
    <row r="20" spans="1:9" ht="15">
      <c r="A20" s="11" t="s">
        <v>250</v>
      </c>
      <c r="B20" s="13">
        <v>23</v>
      </c>
      <c r="C20" s="13"/>
      <c r="D20" s="175">
        <v>45126704</v>
      </c>
      <c r="E20" s="216">
        <v>503408975</v>
      </c>
      <c r="F20" s="175">
        <v>45126704</v>
      </c>
      <c r="G20" s="216">
        <v>503408975</v>
      </c>
      <c r="I20" s="2" t="s">
        <v>593</v>
      </c>
    </row>
    <row r="21" spans="1:9" ht="15">
      <c r="A21" s="11" t="s">
        <v>251</v>
      </c>
      <c r="B21" s="13">
        <v>25</v>
      </c>
      <c r="C21" s="13" t="s">
        <v>551</v>
      </c>
      <c r="D21" s="16">
        <v>1187049784</v>
      </c>
      <c r="E21" s="215">
        <v>7091397524</v>
      </c>
      <c r="F21" s="16">
        <v>1187049784</v>
      </c>
      <c r="G21" s="215">
        <v>7091397524</v>
      </c>
      <c r="I21" s="2" t="s">
        <v>594</v>
      </c>
    </row>
    <row r="22" spans="1:7" ht="15">
      <c r="A22" s="11" t="s">
        <v>252</v>
      </c>
      <c r="B22" s="13">
        <v>26</v>
      </c>
      <c r="C22" s="13" t="s">
        <v>600</v>
      </c>
      <c r="D22" s="16">
        <v>1332391160</v>
      </c>
      <c r="E22" s="215">
        <v>1379184428</v>
      </c>
      <c r="F22" s="16">
        <v>1332391160</v>
      </c>
      <c r="G22" s="215">
        <v>1379184428</v>
      </c>
    </row>
    <row r="23" spans="1:7" ht="15">
      <c r="A23" s="11" t="s">
        <v>253</v>
      </c>
      <c r="B23" s="13">
        <v>30</v>
      </c>
      <c r="C23" s="13"/>
      <c r="D23" s="16">
        <f>D17+D18-D19-D21-D22</f>
        <v>3052695176</v>
      </c>
      <c r="E23" s="215">
        <f>E17+E18-E19-E21-E22</f>
        <v>1285232974</v>
      </c>
      <c r="F23" s="16">
        <f>F17+F18-F19-F21-F22</f>
        <v>3052695176</v>
      </c>
      <c r="G23" s="215">
        <f>G17+G18-G19-G21-G22</f>
        <v>1285232974</v>
      </c>
    </row>
    <row r="24" spans="1:7" ht="15">
      <c r="A24" s="11" t="s">
        <v>254</v>
      </c>
      <c r="B24" s="13">
        <v>31</v>
      </c>
      <c r="C24" s="13" t="s">
        <v>549</v>
      </c>
      <c r="D24" s="16">
        <v>8549174</v>
      </c>
      <c r="E24" s="215">
        <v>51435556</v>
      </c>
      <c r="F24" s="16">
        <v>8549174</v>
      </c>
      <c r="G24" s="215">
        <v>51435556</v>
      </c>
    </row>
    <row r="25" spans="1:7" ht="15">
      <c r="A25" s="11" t="s">
        <v>255</v>
      </c>
      <c r="B25" s="13">
        <v>32</v>
      </c>
      <c r="C25" s="13" t="s">
        <v>550</v>
      </c>
      <c r="D25" s="16">
        <v>32000106</v>
      </c>
      <c r="E25" s="215">
        <v>3092</v>
      </c>
      <c r="F25" s="16">
        <v>32000106</v>
      </c>
      <c r="G25" s="215">
        <v>3092</v>
      </c>
    </row>
    <row r="26" spans="1:7" ht="15">
      <c r="A26" s="11" t="s">
        <v>256</v>
      </c>
      <c r="B26" s="13">
        <v>40</v>
      </c>
      <c r="C26" s="13"/>
      <c r="D26" s="16">
        <f>D24-D25</f>
        <v>-23450932</v>
      </c>
      <c r="E26" s="215">
        <f>E24-E25</f>
        <v>51432464</v>
      </c>
      <c r="F26" s="16">
        <f>F24-F25</f>
        <v>-23450932</v>
      </c>
      <c r="G26" s="215">
        <f>G24-G25</f>
        <v>51432464</v>
      </c>
    </row>
    <row r="27" spans="1:7" ht="15">
      <c r="A27" s="11" t="s">
        <v>257</v>
      </c>
      <c r="B27" s="13">
        <v>50</v>
      </c>
      <c r="C27" s="13" t="s">
        <v>631</v>
      </c>
      <c r="D27" s="14">
        <f>D23+D26</f>
        <v>3029244244</v>
      </c>
      <c r="E27" s="217">
        <f>E23+E26</f>
        <v>1336665438</v>
      </c>
      <c r="F27" s="14">
        <f>F23+F26</f>
        <v>3029244244</v>
      </c>
      <c r="G27" s="217">
        <f>G23+G26</f>
        <v>1336665438</v>
      </c>
    </row>
    <row r="28" spans="1:7" ht="15">
      <c r="A28" s="11" t="s">
        <v>258</v>
      </c>
      <c r="B28" s="13">
        <v>51</v>
      </c>
      <c r="C28" s="13" t="s">
        <v>629</v>
      </c>
      <c r="D28" s="16">
        <v>480000000</v>
      </c>
      <c r="E28" s="215">
        <v>308916396</v>
      </c>
      <c r="F28" s="16">
        <v>480000000</v>
      </c>
      <c r="G28" s="215">
        <v>308916396</v>
      </c>
    </row>
    <row r="29" spans="1:7" ht="15">
      <c r="A29" s="11" t="s">
        <v>259</v>
      </c>
      <c r="B29" s="13">
        <v>52</v>
      </c>
      <c r="C29" s="13"/>
      <c r="D29" s="16"/>
      <c r="E29" s="215"/>
      <c r="F29" s="16"/>
      <c r="G29" s="215"/>
    </row>
    <row r="30" spans="1:7" ht="15">
      <c r="A30" s="11" t="s">
        <v>260</v>
      </c>
      <c r="B30" s="13">
        <v>60</v>
      </c>
      <c r="C30" s="13" t="s">
        <v>641</v>
      </c>
      <c r="D30" s="14">
        <f>D27-D28-D29</f>
        <v>2549244244</v>
      </c>
      <c r="E30" s="217">
        <f>E27-E28-E29</f>
        <v>1027749042</v>
      </c>
      <c r="F30" s="14">
        <f>F27-F28-F29</f>
        <v>2549244244</v>
      </c>
      <c r="G30" s="217">
        <f>G27-G28-G29</f>
        <v>1027749042</v>
      </c>
    </row>
    <row r="31" spans="1:7" ht="15">
      <c r="A31" s="11" t="s">
        <v>261</v>
      </c>
      <c r="B31" s="13">
        <v>70</v>
      </c>
      <c r="C31" s="13"/>
      <c r="D31" s="16">
        <f>D30/(8214692-388770)</f>
        <v>325.74363046296656</v>
      </c>
      <c r="E31" s="215">
        <f>E30/(8214692-303170)</f>
        <v>129.90535095522708</v>
      </c>
      <c r="F31" s="16">
        <f>F30/(8214692-388770)</f>
        <v>325.74363046296656</v>
      </c>
      <c r="G31" s="215">
        <f>G30/(8214692-303170)</f>
        <v>129.90535095522708</v>
      </c>
    </row>
    <row r="32" spans="1:7" ht="15">
      <c r="A32" s="26" t="s">
        <v>486</v>
      </c>
      <c r="B32" s="20">
        <v>71</v>
      </c>
      <c r="C32" s="20"/>
      <c r="D32" s="40"/>
      <c r="E32" s="218"/>
      <c r="F32" s="40"/>
      <c r="G32" s="218"/>
    </row>
    <row r="33" spans="1:7" ht="8.25" customHeight="1">
      <c r="A33" s="105"/>
      <c r="B33" s="92"/>
      <c r="C33" s="92"/>
      <c r="D33" s="93"/>
      <c r="E33" s="93"/>
      <c r="F33" s="93"/>
      <c r="G33" s="93"/>
    </row>
    <row r="34" spans="1:7" ht="15">
      <c r="A34" s="22"/>
      <c r="B34" s="22"/>
      <c r="C34" s="22"/>
      <c r="D34" s="95"/>
      <c r="E34" s="41" t="str">
        <f>CĐKT!D82</f>
        <v>            Lập ngày  11  tháng  04   năm 2016</v>
      </c>
      <c r="F34" s="22"/>
      <c r="G34" s="22"/>
    </row>
    <row r="35" spans="1:7" ht="15">
      <c r="A35" s="27" t="s">
        <v>262</v>
      </c>
      <c r="B35" s="27" t="s">
        <v>479</v>
      </c>
      <c r="C35" s="22"/>
      <c r="D35" s="22"/>
      <c r="E35" s="259" t="s">
        <v>476</v>
      </c>
      <c r="F35" s="259"/>
      <c r="G35" s="22"/>
    </row>
    <row r="36" spans="1:7" ht="15">
      <c r="A36" s="27"/>
      <c r="B36" s="22"/>
      <c r="C36" s="22"/>
      <c r="D36" s="22"/>
      <c r="E36" s="22"/>
      <c r="F36" s="22"/>
      <c r="G36" s="22"/>
    </row>
    <row r="37" spans="1:7" ht="15">
      <c r="A37" s="27"/>
      <c r="B37" s="22"/>
      <c r="C37" s="22"/>
      <c r="D37" s="22"/>
      <c r="E37" s="22"/>
      <c r="F37" s="22"/>
      <c r="G37" s="22"/>
    </row>
    <row r="38" spans="1:7" ht="15">
      <c r="A38" s="22"/>
      <c r="B38" s="22"/>
      <c r="C38" s="22"/>
      <c r="D38" s="22"/>
      <c r="E38" s="22"/>
      <c r="F38" s="22"/>
      <c r="G38" s="22"/>
    </row>
    <row r="39" spans="1:7" ht="24" customHeight="1">
      <c r="A39" s="22"/>
      <c r="B39" s="134" t="s">
        <v>482</v>
      </c>
      <c r="E39" s="134" t="s">
        <v>483</v>
      </c>
      <c r="G39" s="95"/>
    </row>
    <row r="40" spans="1:7" ht="15">
      <c r="A40" s="22"/>
      <c r="B40" s="22"/>
      <c r="C40" s="22"/>
      <c r="D40" s="22"/>
      <c r="E40" s="22"/>
      <c r="F40" s="22"/>
      <c r="G40" s="95"/>
    </row>
    <row r="41" spans="1:7" ht="15">
      <c r="A41" s="22"/>
      <c r="B41" s="22"/>
      <c r="C41" s="22"/>
      <c r="D41" s="22"/>
      <c r="E41" s="22"/>
      <c r="F41" s="22"/>
      <c r="G41" s="22"/>
    </row>
    <row r="42" spans="1:7" ht="15">
      <c r="A42" s="22"/>
      <c r="B42" s="22"/>
      <c r="C42" s="22"/>
      <c r="D42" s="22"/>
      <c r="E42" s="22"/>
      <c r="F42" s="22"/>
      <c r="G42" s="153"/>
    </row>
    <row r="43" spans="1:7" ht="15">
      <c r="A43" s="22"/>
      <c r="B43" s="22"/>
      <c r="C43" s="22"/>
      <c r="D43" s="22"/>
      <c r="E43" s="22"/>
      <c r="F43" s="22"/>
      <c r="G43" s="22"/>
    </row>
    <row r="44" spans="1:7" ht="15">
      <c r="A44" s="22"/>
      <c r="B44" s="22"/>
      <c r="C44" s="22"/>
      <c r="D44" s="22"/>
      <c r="E44" s="22"/>
      <c r="F44" s="22"/>
      <c r="G44" s="22"/>
    </row>
    <row r="45" spans="1:7" ht="15">
      <c r="A45" s="22"/>
      <c r="B45" s="22"/>
      <c r="C45" s="22"/>
      <c r="D45" s="22"/>
      <c r="E45" s="22"/>
      <c r="F45" s="22"/>
      <c r="G45" s="22"/>
    </row>
    <row r="46" spans="1:7" ht="15">
      <c r="A46" s="22"/>
      <c r="B46" s="22"/>
      <c r="C46" s="22"/>
      <c r="D46" s="22"/>
      <c r="E46" s="22"/>
      <c r="F46" s="22"/>
      <c r="G46" s="22"/>
    </row>
    <row r="47" spans="1:7" ht="15">
      <c r="A47" s="22"/>
      <c r="B47" s="22"/>
      <c r="C47" s="22"/>
      <c r="D47" s="22"/>
      <c r="E47" s="22"/>
      <c r="F47" s="22"/>
      <c r="G47" s="22"/>
    </row>
    <row r="48" spans="1:7" ht="15">
      <c r="A48" s="22"/>
      <c r="B48" s="22"/>
      <c r="C48" s="22"/>
      <c r="D48" s="22"/>
      <c r="E48" s="22"/>
      <c r="F48" s="22"/>
      <c r="G48" s="22"/>
    </row>
    <row r="49" spans="1:7" ht="15">
      <c r="A49" s="22"/>
      <c r="B49" s="22"/>
      <c r="C49" s="22"/>
      <c r="D49" s="22"/>
      <c r="E49" s="22"/>
      <c r="F49" s="22"/>
      <c r="G49" s="22"/>
    </row>
    <row r="50" spans="1:7" ht="15">
      <c r="A50" s="22"/>
      <c r="B50" s="22"/>
      <c r="C50" s="22"/>
      <c r="D50" s="22"/>
      <c r="E50" s="22"/>
      <c r="F50" s="22"/>
      <c r="G50" s="22"/>
    </row>
    <row r="51" spans="1:7" ht="15">
      <c r="A51" s="22"/>
      <c r="B51" s="22"/>
      <c r="C51" s="22"/>
      <c r="D51" s="22"/>
      <c r="E51" s="22"/>
      <c r="F51" s="22"/>
      <c r="G51" s="22"/>
    </row>
    <row r="52" spans="1:7" ht="15">
      <c r="A52" s="22"/>
      <c r="B52" s="22"/>
      <c r="C52" s="22"/>
      <c r="D52" s="22"/>
      <c r="E52" s="22"/>
      <c r="F52" s="22"/>
      <c r="G52" s="22"/>
    </row>
    <row r="53" spans="1:7" ht="15">
      <c r="A53" s="22"/>
      <c r="B53" s="22"/>
      <c r="C53" s="22"/>
      <c r="D53" s="22"/>
      <c r="E53" s="22"/>
      <c r="F53" s="22"/>
      <c r="G53" s="22"/>
    </row>
    <row r="54" spans="1:7" ht="15">
      <c r="A54" s="22"/>
      <c r="B54" s="22"/>
      <c r="C54" s="22"/>
      <c r="D54" s="22"/>
      <c r="E54" s="22"/>
      <c r="F54" s="22"/>
      <c r="G54" s="22"/>
    </row>
    <row r="55" spans="1:7" ht="15">
      <c r="A55" s="22"/>
      <c r="B55" s="22"/>
      <c r="C55" s="22"/>
      <c r="D55" s="22"/>
      <c r="E55" s="22"/>
      <c r="F55" s="22"/>
      <c r="G55" s="22"/>
    </row>
    <row r="56" spans="1:7" ht="15">
      <c r="A56" s="22"/>
      <c r="B56" s="22"/>
      <c r="C56" s="22"/>
      <c r="D56" s="22"/>
      <c r="E56" s="22"/>
      <c r="F56" s="22"/>
      <c r="G56" s="22"/>
    </row>
    <row r="57" spans="1:7" ht="15">
      <c r="A57" s="22"/>
      <c r="B57" s="22"/>
      <c r="C57" s="22"/>
      <c r="D57" s="22"/>
      <c r="E57" s="22"/>
      <c r="F57" s="22"/>
      <c r="G57" s="22"/>
    </row>
    <row r="58" spans="1:7" ht="15">
      <c r="A58" s="22"/>
      <c r="B58" s="22"/>
      <c r="C58" s="22"/>
      <c r="D58" s="22"/>
      <c r="E58" s="22"/>
      <c r="F58" s="22"/>
      <c r="G58" s="22"/>
    </row>
    <row r="59" spans="1:7" ht="15">
      <c r="A59" s="22"/>
      <c r="B59" s="22"/>
      <c r="C59" s="22"/>
      <c r="D59" s="22"/>
      <c r="E59" s="22"/>
      <c r="F59" s="22"/>
      <c r="G59" s="22"/>
    </row>
    <row r="60" spans="1:7" ht="15">
      <c r="A60" s="22"/>
      <c r="B60" s="22"/>
      <c r="C60" s="22"/>
      <c r="D60" s="22"/>
      <c r="E60" s="22"/>
      <c r="F60" s="22"/>
      <c r="G60" s="22"/>
    </row>
    <row r="61" spans="1:7" ht="15">
      <c r="A61" s="22"/>
      <c r="B61" s="22"/>
      <c r="C61" s="22"/>
      <c r="D61" s="22"/>
      <c r="E61" s="22"/>
      <c r="F61" s="22"/>
      <c r="G61" s="22"/>
    </row>
    <row r="62" spans="1:7" ht="15">
      <c r="A62" s="22"/>
      <c r="B62" s="22"/>
      <c r="C62" s="22"/>
      <c r="D62" s="22"/>
      <c r="E62" s="22"/>
      <c r="F62" s="22"/>
      <c r="G62" s="22"/>
    </row>
    <row r="63" spans="1:7" ht="15">
      <c r="A63" s="22"/>
      <c r="B63" s="22"/>
      <c r="C63" s="22"/>
      <c r="D63" s="22"/>
      <c r="E63" s="22"/>
      <c r="F63" s="22"/>
      <c r="G63" s="22"/>
    </row>
    <row r="64" spans="1:7" ht="15">
      <c r="A64" s="22"/>
      <c r="B64" s="22"/>
      <c r="C64" s="22"/>
      <c r="D64" s="22"/>
      <c r="E64" s="22"/>
      <c r="F64" s="22"/>
      <c r="G64" s="22"/>
    </row>
    <row r="65" spans="1:7" ht="15">
      <c r="A65" s="22"/>
      <c r="B65" s="22"/>
      <c r="C65" s="22"/>
      <c r="D65" s="22"/>
      <c r="E65" s="22"/>
      <c r="F65" s="22"/>
      <c r="G65" s="22"/>
    </row>
    <row r="66" spans="1:7" ht="15">
      <c r="A66" s="22"/>
      <c r="B66" s="22"/>
      <c r="C66" s="22"/>
      <c r="D66" s="22"/>
      <c r="E66" s="22"/>
      <c r="F66" s="22"/>
      <c r="G66" s="22"/>
    </row>
    <row r="67" spans="1:7" ht="15">
      <c r="A67" s="22"/>
      <c r="B67" s="22"/>
      <c r="C67" s="22"/>
      <c r="D67" s="22"/>
      <c r="E67" s="22"/>
      <c r="F67" s="22"/>
      <c r="G67" s="22"/>
    </row>
    <row r="68" spans="1:7" ht="15">
      <c r="A68" s="22"/>
      <c r="B68" s="22"/>
      <c r="C68" s="22"/>
      <c r="D68" s="22"/>
      <c r="E68" s="22"/>
      <c r="F68" s="22"/>
      <c r="G68" s="22"/>
    </row>
    <row r="69" spans="1:7" ht="15">
      <c r="A69" s="22"/>
      <c r="B69" s="22"/>
      <c r="C69" s="22"/>
      <c r="D69" s="22"/>
      <c r="E69" s="22"/>
      <c r="F69" s="22"/>
      <c r="G69" s="22"/>
    </row>
    <row r="70" spans="1:7" ht="15">
      <c r="A70" s="22"/>
      <c r="B70" s="22"/>
      <c r="C70" s="22"/>
      <c r="D70" s="22"/>
      <c r="E70" s="22"/>
      <c r="F70" s="22"/>
      <c r="G70" s="22"/>
    </row>
    <row r="71" spans="1:7" ht="15">
      <c r="A71" s="22"/>
      <c r="B71" s="22"/>
      <c r="C71" s="22"/>
      <c r="D71" s="22"/>
      <c r="E71" s="22"/>
      <c r="F71" s="22"/>
      <c r="G71" s="22"/>
    </row>
    <row r="72" spans="1:7" ht="15">
      <c r="A72" s="22"/>
      <c r="B72" s="22"/>
      <c r="C72" s="22"/>
      <c r="D72" s="22"/>
      <c r="E72" s="22"/>
      <c r="F72" s="22"/>
      <c r="G72" s="22"/>
    </row>
    <row r="73" spans="1:7" ht="15">
      <c r="A73" s="22"/>
      <c r="B73" s="22"/>
      <c r="C73" s="22"/>
      <c r="D73" s="22"/>
      <c r="E73" s="22"/>
      <c r="F73" s="22"/>
      <c r="G73" s="22"/>
    </row>
    <row r="74" spans="1:7" ht="15">
      <c r="A74" s="22"/>
      <c r="B74" s="22"/>
      <c r="C74" s="22"/>
      <c r="D74" s="22"/>
      <c r="E74" s="22"/>
      <c r="F74" s="22"/>
      <c r="G74" s="22"/>
    </row>
    <row r="75" spans="1:7" ht="15">
      <c r="A75" s="22"/>
      <c r="B75" s="22"/>
      <c r="C75" s="22"/>
      <c r="D75" s="22"/>
      <c r="E75" s="22"/>
      <c r="F75" s="22"/>
      <c r="G75" s="22"/>
    </row>
    <row r="76" spans="1:7" ht="15">
      <c r="A76" s="22"/>
      <c r="B76" s="22"/>
      <c r="C76" s="22"/>
      <c r="D76" s="22"/>
      <c r="E76" s="22"/>
      <c r="F76" s="22"/>
      <c r="G76" s="22"/>
    </row>
    <row r="77" spans="1:7" ht="15">
      <c r="A77" s="22"/>
      <c r="B77" s="22"/>
      <c r="C77" s="22"/>
      <c r="D77" s="22"/>
      <c r="E77" s="22"/>
      <c r="F77" s="22"/>
      <c r="G77" s="22"/>
    </row>
    <row r="78" spans="1:7" ht="15">
      <c r="A78" s="22"/>
      <c r="B78" s="22"/>
      <c r="C78" s="22"/>
      <c r="D78" s="22"/>
      <c r="E78" s="22"/>
      <c r="F78" s="22"/>
      <c r="G78" s="22"/>
    </row>
    <row r="79" spans="1:7" ht="15">
      <c r="A79" s="22"/>
      <c r="B79" s="22"/>
      <c r="C79" s="22"/>
      <c r="D79" s="22"/>
      <c r="E79" s="22"/>
      <c r="F79" s="22"/>
      <c r="G79" s="22"/>
    </row>
    <row r="80" spans="1:7" ht="15">
      <c r="A80" s="22"/>
      <c r="B80" s="22"/>
      <c r="C80" s="22"/>
      <c r="D80" s="22"/>
      <c r="E80" s="22"/>
      <c r="F80" s="22"/>
      <c r="G80" s="22"/>
    </row>
    <row r="81" spans="1:7" ht="15">
      <c r="A81" s="22"/>
      <c r="B81" s="22"/>
      <c r="C81" s="22"/>
      <c r="D81" s="22"/>
      <c r="E81" s="22"/>
      <c r="F81" s="22"/>
      <c r="G81" s="22"/>
    </row>
    <row r="82" spans="1:7" ht="15">
      <c r="A82" s="22"/>
      <c r="B82" s="22"/>
      <c r="C82" s="22"/>
      <c r="D82" s="22"/>
      <c r="E82" s="22"/>
      <c r="F82" s="22"/>
      <c r="G82" s="22"/>
    </row>
    <row r="83" spans="1:7" ht="15">
      <c r="A83" s="22"/>
      <c r="B83" s="22"/>
      <c r="C83" s="22"/>
      <c r="D83" s="22"/>
      <c r="E83" s="22"/>
      <c r="F83" s="22"/>
      <c r="G83" s="22"/>
    </row>
    <row r="84" spans="1:7" ht="15">
      <c r="A84" s="22"/>
      <c r="B84" s="22"/>
      <c r="C84" s="22"/>
      <c r="D84" s="22"/>
      <c r="E84" s="22"/>
      <c r="F84" s="22"/>
      <c r="G84" s="22"/>
    </row>
    <row r="85" spans="1:7" ht="15">
      <c r="A85" s="22"/>
      <c r="B85" s="22"/>
      <c r="C85" s="22"/>
      <c r="D85" s="22"/>
      <c r="E85" s="22"/>
      <c r="F85" s="22"/>
      <c r="G85" s="22"/>
    </row>
    <row r="86" spans="1:7" ht="15">
      <c r="A86" s="22"/>
      <c r="B86" s="22"/>
      <c r="C86" s="22"/>
      <c r="D86" s="22"/>
      <c r="E86" s="22"/>
      <c r="F86" s="22"/>
      <c r="G86" s="22"/>
    </row>
    <row r="87" spans="1:7" ht="15">
      <c r="A87" s="22"/>
      <c r="B87" s="22"/>
      <c r="C87" s="22"/>
      <c r="D87" s="22"/>
      <c r="E87" s="22"/>
      <c r="F87" s="22"/>
      <c r="G87" s="22"/>
    </row>
    <row r="88" spans="1:7" ht="15">
      <c r="A88" s="22"/>
      <c r="B88" s="22"/>
      <c r="C88" s="22"/>
      <c r="D88" s="22"/>
      <c r="E88" s="22"/>
      <c r="F88" s="22"/>
      <c r="G88" s="22"/>
    </row>
    <row r="89" spans="1:7" ht="15">
      <c r="A89" s="22"/>
      <c r="B89" s="22"/>
      <c r="C89" s="22"/>
      <c r="D89" s="22"/>
      <c r="E89" s="22"/>
      <c r="F89" s="22"/>
      <c r="G89" s="22"/>
    </row>
    <row r="90" spans="1:7" ht="15">
      <c r="A90" s="22"/>
      <c r="B90" s="22"/>
      <c r="C90" s="22"/>
      <c r="D90" s="22"/>
      <c r="E90" s="22"/>
      <c r="F90" s="22"/>
      <c r="G90" s="22"/>
    </row>
    <row r="91" spans="1:7" ht="15">
      <c r="A91" s="22"/>
      <c r="B91" s="22"/>
      <c r="C91" s="22"/>
      <c r="D91" s="22"/>
      <c r="E91" s="22"/>
      <c r="F91" s="22"/>
      <c r="G91" s="22"/>
    </row>
    <row r="92" spans="1:7" ht="15">
      <c r="A92" s="22"/>
      <c r="B92" s="22"/>
      <c r="C92" s="22"/>
      <c r="D92" s="22"/>
      <c r="E92" s="22"/>
      <c r="F92" s="22"/>
      <c r="G92" s="22"/>
    </row>
    <row r="93" spans="1:7" ht="15">
      <c r="A93" s="22"/>
      <c r="B93" s="22"/>
      <c r="C93" s="22"/>
      <c r="D93" s="22"/>
      <c r="E93" s="22"/>
      <c r="F93" s="22"/>
      <c r="G93" s="22"/>
    </row>
    <row r="94" spans="1:7" ht="15">
      <c r="A94" s="22"/>
      <c r="B94" s="22"/>
      <c r="C94" s="22"/>
      <c r="D94" s="22"/>
      <c r="E94" s="22"/>
      <c r="F94" s="22"/>
      <c r="G94" s="22"/>
    </row>
    <row r="95" spans="1:7" ht="15">
      <c r="A95" s="22"/>
      <c r="B95" s="22"/>
      <c r="C95" s="22"/>
      <c r="D95" s="22"/>
      <c r="E95" s="22"/>
      <c r="F95" s="22"/>
      <c r="G95" s="22"/>
    </row>
    <row r="96" spans="1:7" ht="15">
      <c r="A96" s="22"/>
      <c r="B96" s="22"/>
      <c r="C96" s="22"/>
      <c r="D96" s="22"/>
      <c r="E96" s="22"/>
      <c r="F96" s="22"/>
      <c r="G96" s="22"/>
    </row>
    <row r="97" spans="1:7" ht="15">
      <c r="A97" s="22"/>
      <c r="B97" s="22"/>
      <c r="C97" s="22"/>
      <c r="D97" s="22"/>
      <c r="E97" s="22"/>
      <c r="F97" s="22"/>
      <c r="G97" s="22"/>
    </row>
    <row r="98" spans="1:7" ht="15">
      <c r="A98" s="22"/>
      <c r="B98" s="22"/>
      <c r="C98" s="22"/>
      <c r="D98" s="22"/>
      <c r="E98" s="22"/>
      <c r="F98" s="22"/>
      <c r="G98" s="22"/>
    </row>
    <row r="99" spans="1:7" ht="15">
      <c r="A99" s="22"/>
      <c r="B99" s="22"/>
      <c r="C99" s="22"/>
      <c r="D99" s="22"/>
      <c r="E99" s="22"/>
      <c r="F99" s="22"/>
      <c r="G99" s="22"/>
    </row>
    <row r="100" spans="1:7" ht="15">
      <c r="A100" s="22"/>
      <c r="B100" s="22"/>
      <c r="C100" s="22"/>
      <c r="D100" s="22"/>
      <c r="E100" s="22"/>
      <c r="F100" s="22"/>
      <c r="G100" s="22"/>
    </row>
    <row r="101" spans="1:7" ht="15">
      <c r="A101" s="22"/>
      <c r="B101" s="22"/>
      <c r="C101" s="22"/>
      <c r="D101" s="22"/>
      <c r="E101" s="22"/>
      <c r="F101" s="22"/>
      <c r="G101" s="22"/>
    </row>
    <row r="102" spans="1:7" ht="15">
      <c r="A102" s="22"/>
      <c r="B102" s="22"/>
      <c r="C102" s="22"/>
      <c r="D102" s="22"/>
      <c r="E102" s="22"/>
      <c r="F102" s="22"/>
      <c r="G102" s="22"/>
    </row>
    <row r="103" spans="1:7" ht="15">
      <c r="A103" s="22"/>
      <c r="B103" s="22"/>
      <c r="C103" s="22"/>
      <c r="D103" s="22"/>
      <c r="E103" s="22"/>
      <c r="F103" s="22"/>
      <c r="G103" s="22"/>
    </row>
    <row r="104" spans="1:7" ht="15">
      <c r="A104" s="22"/>
      <c r="B104" s="22"/>
      <c r="C104" s="22"/>
      <c r="D104" s="22"/>
      <c r="E104" s="22"/>
      <c r="F104" s="22"/>
      <c r="G104" s="22"/>
    </row>
    <row r="105" spans="1:7" ht="15">
      <c r="A105" s="22"/>
      <c r="B105" s="22"/>
      <c r="C105" s="22"/>
      <c r="D105" s="22"/>
      <c r="E105" s="22"/>
      <c r="F105" s="22"/>
      <c r="G105" s="22"/>
    </row>
    <row r="106" spans="1:7" ht="15">
      <c r="A106" s="22"/>
      <c r="B106" s="22"/>
      <c r="C106" s="22"/>
      <c r="D106" s="22"/>
      <c r="E106" s="22"/>
      <c r="F106" s="22"/>
      <c r="G106" s="22"/>
    </row>
    <row r="107" spans="1:7" ht="15">
      <c r="A107" s="22"/>
      <c r="B107" s="22"/>
      <c r="C107" s="22"/>
      <c r="D107" s="22"/>
      <c r="E107" s="22"/>
      <c r="F107" s="22"/>
      <c r="G107" s="22"/>
    </row>
    <row r="108" spans="1:7" ht="15">
      <c r="A108" s="22"/>
      <c r="B108" s="22"/>
      <c r="C108" s="22"/>
      <c r="D108" s="22"/>
      <c r="E108" s="22"/>
      <c r="F108" s="22"/>
      <c r="G108" s="22"/>
    </row>
    <row r="109" spans="1:7" ht="15">
      <c r="A109" s="22"/>
      <c r="B109" s="22"/>
      <c r="C109" s="22"/>
      <c r="D109" s="22"/>
      <c r="E109" s="22"/>
      <c r="F109" s="22"/>
      <c r="G109" s="22"/>
    </row>
    <row r="110" spans="1:7" ht="15">
      <c r="A110" s="22"/>
      <c r="B110" s="22"/>
      <c r="C110" s="22"/>
      <c r="D110" s="22"/>
      <c r="E110" s="22"/>
      <c r="F110" s="22"/>
      <c r="G110" s="22"/>
    </row>
    <row r="111" spans="1:7" ht="15">
      <c r="A111" s="22"/>
      <c r="B111" s="22"/>
      <c r="C111" s="22"/>
      <c r="D111" s="22"/>
      <c r="E111" s="22"/>
      <c r="F111" s="22"/>
      <c r="G111" s="22"/>
    </row>
    <row r="112" spans="1:7" ht="15">
      <c r="A112" s="22"/>
      <c r="B112" s="22"/>
      <c r="C112" s="22"/>
      <c r="D112" s="22"/>
      <c r="E112" s="22"/>
      <c r="F112" s="22"/>
      <c r="G112" s="22"/>
    </row>
    <row r="113" spans="1:7" ht="15">
      <c r="A113" s="22"/>
      <c r="B113" s="22"/>
      <c r="C113" s="22"/>
      <c r="D113" s="22"/>
      <c r="E113" s="22"/>
      <c r="F113" s="22"/>
      <c r="G113" s="22"/>
    </row>
    <row r="114" spans="1:7" ht="15">
      <c r="A114" s="22"/>
      <c r="B114" s="22"/>
      <c r="C114" s="22"/>
      <c r="D114" s="22"/>
      <c r="E114" s="22"/>
      <c r="F114" s="22"/>
      <c r="G114" s="22"/>
    </row>
    <row r="115" spans="1:7" ht="15">
      <c r="A115" s="22"/>
      <c r="B115" s="22"/>
      <c r="C115" s="22"/>
      <c r="D115" s="22"/>
      <c r="E115" s="22"/>
      <c r="F115" s="22"/>
      <c r="G115" s="22"/>
    </row>
    <row r="116" spans="1:7" ht="15">
      <c r="A116" s="22"/>
      <c r="B116" s="22"/>
      <c r="C116" s="22"/>
      <c r="D116" s="22"/>
      <c r="E116" s="22"/>
      <c r="F116" s="22"/>
      <c r="G116" s="22"/>
    </row>
    <row r="117" spans="1:7" ht="15">
      <c r="A117" s="22"/>
      <c r="B117" s="22"/>
      <c r="C117" s="22"/>
      <c r="D117" s="22"/>
      <c r="E117" s="22"/>
      <c r="F117" s="22"/>
      <c r="G117" s="22"/>
    </row>
    <row r="118" spans="1:7" ht="15">
      <c r="A118" s="22"/>
      <c r="B118" s="22"/>
      <c r="C118" s="22"/>
      <c r="D118" s="22"/>
      <c r="E118" s="22"/>
      <c r="F118" s="22"/>
      <c r="G118" s="22"/>
    </row>
    <row r="119" spans="1:7" ht="15">
      <c r="A119" s="22"/>
      <c r="B119" s="22"/>
      <c r="C119" s="22"/>
      <c r="D119" s="22"/>
      <c r="E119" s="22"/>
      <c r="F119" s="22"/>
      <c r="G119" s="22"/>
    </row>
    <row r="120" spans="1:7" ht="15">
      <c r="A120" s="22"/>
      <c r="B120" s="22"/>
      <c r="C120" s="22"/>
      <c r="D120" s="22"/>
      <c r="E120" s="22"/>
      <c r="F120" s="22"/>
      <c r="G120" s="22"/>
    </row>
    <row r="121" spans="1:7" ht="15">
      <c r="A121" s="22"/>
      <c r="B121" s="22"/>
      <c r="C121" s="22"/>
      <c r="D121" s="22"/>
      <c r="E121" s="22"/>
      <c r="F121" s="22"/>
      <c r="G121" s="22"/>
    </row>
    <row r="122" spans="1:7" ht="15">
      <c r="A122" s="22"/>
      <c r="B122" s="22"/>
      <c r="C122" s="22"/>
      <c r="D122" s="22"/>
      <c r="E122" s="22"/>
      <c r="F122" s="22"/>
      <c r="G122" s="22"/>
    </row>
    <row r="123" spans="1:7" ht="15">
      <c r="A123" s="22"/>
      <c r="B123" s="22"/>
      <c r="C123" s="22"/>
      <c r="D123" s="22"/>
      <c r="E123" s="22"/>
      <c r="F123" s="22"/>
      <c r="G123" s="22"/>
    </row>
    <row r="124" spans="1:7" ht="15">
      <c r="A124" s="22"/>
      <c r="B124" s="22"/>
      <c r="C124" s="22"/>
      <c r="D124" s="22"/>
      <c r="E124" s="22"/>
      <c r="F124" s="22"/>
      <c r="G124" s="22"/>
    </row>
    <row r="125" spans="1:7" ht="15">
      <c r="A125" s="22"/>
      <c r="B125" s="22"/>
      <c r="C125" s="22"/>
      <c r="D125" s="22"/>
      <c r="E125" s="22"/>
      <c r="F125" s="22"/>
      <c r="G125" s="22"/>
    </row>
    <row r="126" spans="1:7" ht="15">
      <c r="A126" s="22"/>
      <c r="B126" s="22"/>
      <c r="C126" s="22"/>
      <c r="D126" s="22"/>
      <c r="E126" s="22"/>
      <c r="F126" s="22"/>
      <c r="G126" s="22"/>
    </row>
    <row r="127" spans="1:7" ht="15">
      <c r="A127" s="22"/>
      <c r="B127" s="22"/>
      <c r="C127" s="22"/>
      <c r="D127" s="22"/>
      <c r="E127" s="22"/>
      <c r="F127" s="22"/>
      <c r="G127" s="22"/>
    </row>
    <row r="128" spans="1:7" ht="15">
      <c r="A128" s="22"/>
      <c r="B128" s="22"/>
      <c r="C128" s="22"/>
      <c r="D128" s="22"/>
      <c r="E128" s="22"/>
      <c r="F128" s="22"/>
      <c r="G128" s="22"/>
    </row>
    <row r="129" spans="1:7" ht="15">
      <c r="A129" s="22"/>
      <c r="B129" s="22"/>
      <c r="C129" s="22"/>
      <c r="D129" s="22"/>
      <c r="E129" s="22"/>
      <c r="F129" s="22"/>
      <c r="G129" s="22"/>
    </row>
    <row r="130" spans="1:7" ht="15">
      <c r="A130" s="22"/>
      <c r="B130" s="22"/>
      <c r="C130" s="22"/>
      <c r="D130" s="22"/>
      <c r="E130" s="22"/>
      <c r="F130" s="22"/>
      <c r="G130" s="22"/>
    </row>
    <row r="131" spans="1:7" ht="15">
      <c r="A131" s="22"/>
      <c r="B131" s="22"/>
      <c r="C131" s="22"/>
      <c r="D131" s="22"/>
      <c r="E131" s="22"/>
      <c r="F131" s="22"/>
      <c r="G131" s="22"/>
    </row>
    <row r="132" spans="1:7" ht="15">
      <c r="A132" s="22"/>
      <c r="B132" s="22"/>
      <c r="C132" s="22"/>
      <c r="D132" s="22"/>
      <c r="E132" s="22"/>
      <c r="F132" s="22"/>
      <c r="G132" s="22"/>
    </row>
    <row r="133" spans="1:7" ht="15">
      <c r="A133" s="22"/>
      <c r="B133" s="22"/>
      <c r="C133" s="22"/>
      <c r="D133" s="22"/>
      <c r="E133" s="22"/>
      <c r="F133" s="22"/>
      <c r="G133" s="22"/>
    </row>
    <row r="134" spans="1:7" ht="15">
      <c r="A134" s="22"/>
      <c r="B134" s="22"/>
      <c r="C134" s="22"/>
      <c r="D134" s="22"/>
      <c r="E134" s="22"/>
      <c r="F134" s="22"/>
      <c r="G134" s="22"/>
    </row>
    <row r="135" spans="1:7" ht="15">
      <c r="A135" s="22"/>
      <c r="B135" s="22"/>
      <c r="C135" s="22"/>
      <c r="D135" s="22"/>
      <c r="E135" s="22"/>
      <c r="F135" s="22"/>
      <c r="G135" s="22"/>
    </row>
    <row r="136" spans="1:7" ht="15">
      <c r="A136" s="22"/>
      <c r="B136" s="22"/>
      <c r="C136" s="22"/>
      <c r="D136" s="22"/>
      <c r="E136" s="22"/>
      <c r="F136" s="22"/>
      <c r="G136" s="22"/>
    </row>
    <row r="137" spans="1:7" ht="15">
      <c r="A137" s="22"/>
      <c r="B137" s="22"/>
      <c r="C137" s="22"/>
      <c r="D137" s="22"/>
      <c r="E137" s="22"/>
      <c r="F137" s="22"/>
      <c r="G137" s="22"/>
    </row>
    <row r="138" spans="1:7" ht="15">
      <c r="A138" s="22"/>
      <c r="B138" s="22"/>
      <c r="C138" s="22"/>
      <c r="D138" s="22"/>
      <c r="E138" s="22"/>
      <c r="F138" s="22"/>
      <c r="G138" s="22"/>
    </row>
    <row r="139" spans="1:7" ht="15">
      <c r="A139" s="22"/>
      <c r="B139" s="22"/>
      <c r="C139" s="22"/>
      <c r="D139" s="22"/>
      <c r="E139" s="22"/>
      <c r="F139" s="22"/>
      <c r="G139" s="22"/>
    </row>
    <row r="140" spans="1:7" ht="15">
      <c r="A140" s="22"/>
      <c r="B140" s="22"/>
      <c r="C140" s="22"/>
      <c r="D140" s="22"/>
      <c r="E140" s="22"/>
      <c r="F140" s="22"/>
      <c r="G140" s="22"/>
    </row>
    <row r="141" spans="1:7" ht="15">
      <c r="A141" s="22"/>
      <c r="B141" s="22"/>
      <c r="C141" s="22"/>
      <c r="D141" s="22"/>
      <c r="E141" s="22"/>
      <c r="F141" s="22"/>
      <c r="G141" s="22"/>
    </row>
    <row r="142" spans="1:7" ht="15">
      <c r="A142" s="22"/>
      <c r="B142" s="22"/>
      <c r="C142" s="22"/>
      <c r="D142" s="22"/>
      <c r="E142" s="22"/>
      <c r="F142" s="22"/>
      <c r="G142" s="22"/>
    </row>
    <row r="143" spans="1:7" ht="15">
      <c r="A143" s="22"/>
      <c r="B143" s="22"/>
      <c r="C143" s="22"/>
      <c r="D143" s="22"/>
      <c r="E143" s="22"/>
      <c r="F143" s="22"/>
      <c r="G143" s="22"/>
    </row>
    <row r="144" spans="1:7" ht="15">
      <c r="A144" s="22"/>
      <c r="B144" s="22"/>
      <c r="C144" s="22"/>
      <c r="D144" s="22"/>
      <c r="E144" s="22"/>
      <c r="F144" s="22"/>
      <c r="G144" s="22"/>
    </row>
    <row r="145" spans="1:7" ht="15">
      <c r="A145" s="22"/>
      <c r="B145" s="22"/>
      <c r="C145" s="22"/>
      <c r="D145" s="22"/>
      <c r="E145" s="22"/>
      <c r="F145" s="22"/>
      <c r="G145" s="22"/>
    </row>
    <row r="146" spans="1:7" ht="15">
      <c r="A146" s="22"/>
      <c r="B146" s="22"/>
      <c r="C146" s="22"/>
      <c r="D146" s="22"/>
      <c r="E146" s="22"/>
      <c r="F146" s="22"/>
      <c r="G146" s="22"/>
    </row>
    <row r="147" spans="1:7" ht="15">
      <c r="A147" s="22"/>
      <c r="B147" s="22"/>
      <c r="C147" s="22"/>
      <c r="D147" s="22"/>
      <c r="E147" s="22"/>
      <c r="F147" s="22"/>
      <c r="G147" s="22"/>
    </row>
    <row r="148" spans="1:7" ht="15">
      <c r="A148" s="22"/>
      <c r="B148" s="22"/>
      <c r="C148" s="22"/>
      <c r="D148" s="22"/>
      <c r="E148" s="22"/>
      <c r="F148" s="22"/>
      <c r="G148" s="22"/>
    </row>
    <row r="149" spans="1:7" ht="15">
      <c r="A149" s="22"/>
      <c r="B149" s="22"/>
      <c r="C149" s="22"/>
      <c r="D149" s="22"/>
      <c r="E149" s="22"/>
      <c r="F149" s="22"/>
      <c r="G149" s="22"/>
    </row>
    <row r="150" spans="1:7" ht="15">
      <c r="A150" s="22"/>
      <c r="B150" s="22"/>
      <c r="C150" s="22"/>
      <c r="D150" s="22"/>
      <c r="E150" s="22"/>
      <c r="F150" s="22"/>
      <c r="G150" s="22"/>
    </row>
    <row r="151" spans="1:7" ht="15">
      <c r="A151" s="22"/>
      <c r="B151" s="22"/>
      <c r="C151" s="22"/>
      <c r="D151" s="22"/>
      <c r="E151" s="22"/>
      <c r="F151" s="22"/>
      <c r="G151" s="22"/>
    </row>
    <row r="152" spans="1:7" ht="15">
      <c r="A152" s="22"/>
      <c r="B152" s="22"/>
      <c r="C152" s="22"/>
      <c r="D152" s="22"/>
      <c r="E152" s="22"/>
      <c r="F152" s="22"/>
      <c r="G152" s="22"/>
    </row>
    <row r="153" spans="1:7" ht="15">
      <c r="A153" s="22"/>
      <c r="B153" s="22"/>
      <c r="C153" s="22"/>
      <c r="D153" s="22"/>
      <c r="E153" s="22"/>
      <c r="F153" s="22"/>
      <c r="G153" s="22"/>
    </row>
    <row r="154" spans="1:7" ht="15">
      <c r="A154" s="22"/>
      <c r="B154" s="22"/>
      <c r="C154" s="22"/>
      <c r="D154" s="22"/>
      <c r="E154" s="22"/>
      <c r="F154" s="22"/>
      <c r="G154" s="22"/>
    </row>
    <row r="155" spans="1:7" ht="15">
      <c r="A155" s="22"/>
      <c r="B155" s="22"/>
      <c r="C155" s="22"/>
      <c r="D155" s="22"/>
      <c r="E155" s="22"/>
      <c r="F155" s="22"/>
      <c r="G155" s="22"/>
    </row>
    <row r="156" spans="1:7" ht="15">
      <c r="A156" s="22"/>
      <c r="B156" s="22"/>
      <c r="C156" s="22"/>
      <c r="D156" s="22"/>
      <c r="E156" s="22"/>
      <c r="F156" s="22"/>
      <c r="G156" s="22"/>
    </row>
    <row r="157" spans="1:7" ht="15">
      <c r="A157" s="22"/>
      <c r="B157" s="22"/>
      <c r="C157" s="22"/>
      <c r="D157" s="22"/>
      <c r="E157" s="22"/>
      <c r="F157" s="22"/>
      <c r="G157" s="22"/>
    </row>
    <row r="158" spans="1:7" ht="15">
      <c r="A158" s="22"/>
      <c r="B158" s="22"/>
      <c r="C158" s="22"/>
      <c r="D158" s="22"/>
      <c r="E158" s="22"/>
      <c r="F158" s="22"/>
      <c r="G158" s="22"/>
    </row>
    <row r="159" spans="1:7" ht="15">
      <c r="A159" s="22"/>
      <c r="B159" s="22"/>
      <c r="C159" s="22"/>
      <c r="D159" s="22"/>
      <c r="E159" s="22"/>
      <c r="F159" s="22"/>
      <c r="G159" s="22"/>
    </row>
    <row r="160" spans="1:7" ht="15">
      <c r="A160" s="22"/>
      <c r="B160" s="22"/>
      <c r="C160" s="22"/>
      <c r="D160" s="22"/>
      <c r="E160" s="22"/>
      <c r="F160" s="22"/>
      <c r="G160" s="22"/>
    </row>
    <row r="161" spans="1:7" ht="15">
      <c r="A161" s="22"/>
      <c r="B161" s="22"/>
      <c r="C161" s="22"/>
      <c r="D161" s="22"/>
      <c r="E161" s="22"/>
      <c r="F161" s="22"/>
      <c r="G161" s="22"/>
    </row>
    <row r="162" spans="1:7" ht="15">
      <c r="A162" s="22"/>
      <c r="B162" s="22"/>
      <c r="C162" s="22"/>
      <c r="D162" s="22"/>
      <c r="E162" s="22"/>
      <c r="F162" s="22"/>
      <c r="G162" s="22"/>
    </row>
    <row r="163" spans="1:7" ht="15">
      <c r="A163" s="22"/>
      <c r="B163" s="22"/>
      <c r="C163" s="22"/>
      <c r="D163" s="22"/>
      <c r="E163" s="22"/>
      <c r="F163" s="22"/>
      <c r="G163" s="22"/>
    </row>
    <row r="164" spans="1:7" ht="15">
      <c r="A164" s="22"/>
      <c r="B164" s="22"/>
      <c r="C164" s="22"/>
      <c r="D164" s="22"/>
      <c r="E164" s="22"/>
      <c r="F164" s="22"/>
      <c r="G164" s="22"/>
    </row>
    <row r="165" spans="1:7" ht="15">
      <c r="A165" s="22"/>
      <c r="B165" s="22"/>
      <c r="C165" s="22"/>
      <c r="D165" s="22"/>
      <c r="E165" s="22"/>
      <c r="F165" s="22"/>
      <c r="G165" s="22"/>
    </row>
    <row r="166" spans="1:7" ht="15">
      <c r="A166" s="22"/>
      <c r="B166" s="22"/>
      <c r="C166" s="22"/>
      <c r="D166" s="22"/>
      <c r="E166" s="22"/>
      <c r="F166" s="22"/>
      <c r="G166" s="22"/>
    </row>
    <row r="167" spans="1:7" ht="15">
      <c r="A167" s="22"/>
      <c r="B167" s="22"/>
      <c r="C167" s="22"/>
      <c r="D167" s="22"/>
      <c r="E167" s="22"/>
      <c r="F167" s="22"/>
      <c r="G167" s="22"/>
    </row>
    <row r="168" spans="1:7" ht="15">
      <c r="A168" s="22"/>
      <c r="B168" s="22"/>
      <c r="C168" s="22"/>
      <c r="D168" s="22"/>
      <c r="E168" s="22"/>
      <c r="F168" s="22"/>
      <c r="G168" s="22"/>
    </row>
    <row r="169" spans="1:7" ht="15">
      <c r="A169" s="22"/>
      <c r="B169" s="22"/>
      <c r="C169" s="22"/>
      <c r="D169" s="22"/>
      <c r="E169" s="22"/>
      <c r="F169" s="22"/>
      <c r="G169" s="22"/>
    </row>
    <row r="170" spans="1:7" ht="15">
      <c r="A170" s="22"/>
      <c r="B170" s="22"/>
      <c r="C170" s="22"/>
      <c r="D170" s="22"/>
      <c r="E170" s="22"/>
      <c r="F170" s="22"/>
      <c r="G170" s="22"/>
    </row>
    <row r="171" spans="1:7" ht="15">
      <c r="A171" s="22"/>
      <c r="B171" s="22"/>
      <c r="C171" s="22"/>
      <c r="D171" s="22"/>
      <c r="E171" s="22"/>
      <c r="F171" s="22"/>
      <c r="G171" s="22"/>
    </row>
    <row r="172" spans="1:7" ht="15">
      <c r="A172" s="22"/>
      <c r="B172" s="22"/>
      <c r="C172" s="22"/>
      <c r="D172" s="22"/>
      <c r="E172" s="22"/>
      <c r="F172" s="22"/>
      <c r="G172" s="22"/>
    </row>
    <row r="173" spans="1:7" ht="15">
      <c r="A173" s="22"/>
      <c r="B173" s="22"/>
      <c r="C173" s="22"/>
      <c r="D173" s="22"/>
      <c r="E173" s="22"/>
      <c r="F173" s="22"/>
      <c r="G173" s="22"/>
    </row>
  </sheetData>
  <sheetProtection/>
  <mergeCells count="9">
    <mergeCell ref="B9:B11"/>
    <mergeCell ref="C9:C11"/>
    <mergeCell ref="E35:F35"/>
    <mergeCell ref="A5:G5"/>
    <mergeCell ref="A6:G6"/>
    <mergeCell ref="A8:E8"/>
    <mergeCell ref="A7:G7"/>
    <mergeCell ref="D9:E10"/>
    <mergeCell ref="F9:G10"/>
  </mergeCells>
  <printOptions/>
  <pageMargins left="0.5" right="0" top="0.17" bottom="0" header="0.5" footer="0.16"/>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68"/>
  <sheetViews>
    <sheetView zoomScalePageLayoutView="0" workbookViewId="0" topLeftCell="A40">
      <pane xSplit="1" topLeftCell="B1" activePane="topRight" state="frozen"/>
      <selection pane="topLeft" activeCell="A1" sqref="A1"/>
      <selection pane="topRight" activeCell="C44" sqref="C44"/>
    </sheetView>
  </sheetViews>
  <sheetFormatPr defaultColWidth="9.140625" defaultRowHeight="12.75"/>
  <cols>
    <col min="1" max="1" width="67.8515625" style="2" customWidth="1"/>
    <col min="2" max="2" width="9.140625" style="2" customWidth="1"/>
    <col min="3" max="3" width="28.57421875" style="2" customWidth="1"/>
    <col min="4" max="4" width="26.421875" style="2" customWidth="1"/>
    <col min="5" max="5" width="9.140625" style="2" customWidth="1"/>
    <col min="6" max="6" width="14.00390625" style="2" customWidth="1"/>
    <col min="7" max="7" width="19.140625" style="2" customWidth="1"/>
    <col min="8" max="16384" width="9.140625" style="2" customWidth="1"/>
  </cols>
  <sheetData>
    <row r="1" spans="1:3" ht="12.75">
      <c r="A1" s="1" t="s">
        <v>263</v>
      </c>
      <c r="C1" s="3" t="s">
        <v>446</v>
      </c>
    </row>
    <row r="2" spans="1:3" ht="12.75">
      <c r="A2" s="1" t="s">
        <v>264</v>
      </c>
      <c r="C2" s="2" t="s">
        <v>436</v>
      </c>
    </row>
    <row r="3" spans="1:3" ht="12.75">
      <c r="A3" s="1" t="s">
        <v>265</v>
      </c>
      <c r="C3" s="2" t="s">
        <v>445</v>
      </c>
    </row>
    <row r="4" ht="12.75">
      <c r="A4" s="1"/>
    </row>
    <row r="5" ht="22.5" customHeight="1"/>
    <row r="6" spans="1:4" ht="18.75">
      <c r="A6" s="251" t="s">
        <v>266</v>
      </c>
      <c r="B6" s="251"/>
      <c r="C6" s="251"/>
      <c r="D6" s="251"/>
    </row>
    <row r="7" spans="1:4" ht="17.25" customHeight="1">
      <c r="A7" s="266" t="s">
        <v>267</v>
      </c>
      <c r="B7" s="266"/>
      <c r="C7" s="266"/>
      <c r="D7" s="266"/>
    </row>
    <row r="8" spans="1:4" ht="18.75">
      <c r="A8" s="251" t="s">
        <v>606</v>
      </c>
      <c r="B8" s="251"/>
      <c r="C8" s="251"/>
      <c r="D8" s="251"/>
    </row>
    <row r="9" spans="1:4" ht="16.5" customHeight="1">
      <c r="A9" s="2" t="s">
        <v>435</v>
      </c>
      <c r="D9" s="208" t="s">
        <v>201</v>
      </c>
    </row>
    <row r="10" spans="1:4" ht="22.5" customHeight="1">
      <c r="A10" s="43"/>
      <c r="B10" s="30" t="s">
        <v>237</v>
      </c>
      <c r="C10" s="267" t="s">
        <v>268</v>
      </c>
      <c r="D10" s="268"/>
    </row>
    <row r="11" spans="1:4" ht="19.5" customHeight="1">
      <c r="A11" s="44" t="s">
        <v>232</v>
      </c>
      <c r="B11" s="36" t="s">
        <v>239</v>
      </c>
      <c r="C11" s="209" t="s">
        <v>241</v>
      </c>
      <c r="D11" s="209" t="s">
        <v>242</v>
      </c>
    </row>
    <row r="12" spans="1:4" ht="14.25" customHeight="1">
      <c r="A12" s="9">
        <v>1</v>
      </c>
      <c r="B12" s="9">
        <v>2</v>
      </c>
      <c r="C12" s="9">
        <v>4</v>
      </c>
      <c r="D12" s="9">
        <v>5</v>
      </c>
    </row>
    <row r="13" spans="1:4" ht="18.75" customHeight="1">
      <c r="A13" s="12" t="s">
        <v>269</v>
      </c>
      <c r="B13" s="25"/>
      <c r="C13" s="45"/>
      <c r="D13" s="45"/>
    </row>
    <row r="14" spans="1:4" ht="17.25" customHeight="1">
      <c r="A14" s="46" t="s">
        <v>270</v>
      </c>
      <c r="B14" s="47" t="s">
        <v>271</v>
      </c>
      <c r="C14" s="120">
        <v>3029244244</v>
      </c>
      <c r="D14" s="120">
        <v>1336665438</v>
      </c>
    </row>
    <row r="15" spans="1:4" ht="17.25" customHeight="1">
      <c r="A15" s="46" t="s">
        <v>272</v>
      </c>
      <c r="B15" s="13"/>
      <c r="C15" s="48">
        <f>SUM(C16:C20)</f>
        <v>-986610531</v>
      </c>
      <c r="D15" s="48">
        <f>SUM(D16:D20)</f>
        <v>622818477</v>
      </c>
    </row>
    <row r="16" spans="1:4" ht="17.25" customHeight="1">
      <c r="A16" s="11" t="s">
        <v>273</v>
      </c>
      <c r="B16" s="47" t="s">
        <v>274</v>
      </c>
      <c r="C16" s="120">
        <v>646204058</v>
      </c>
      <c r="D16" s="120">
        <v>530303018</v>
      </c>
    </row>
    <row r="17" spans="1:4" ht="17.25" customHeight="1">
      <c r="A17" s="11" t="s">
        <v>275</v>
      </c>
      <c r="B17" s="47" t="s">
        <v>276</v>
      </c>
      <c r="C17" s="16"/>
      <c r="D17" s="16"/>
    </row>
    <row r="18" spans="1:4" ht="17.25" customHeight="1">
      <c r="A18" s="11" t="s">
        <v>277</v>
      </c>
      <c r="B18" s="47" t="s">
        <v>278</v>
      </c>
      <c r="C18" s="45"/>
      <c r="D18" s="45"/>
    </row>
    <row r="19" spans="1:4" ht="17.25" customHeight="1">
      <c r="A19" s="11" t="s">
        <v>279</v>
      </c>
      <c r="B19" s="47" t="s">
        <v>280</v>
      </c>
      <c r="C19" s="16">
        <f>-1677941293</f>
        <v>-1677941293</v>
      </c>
      <c r="D19" s="16">
        <v>-410893516</v>
      </c>
    </row>
    <row r="20" spans="1:4" ht="17.25" customHeight="1">
      <c r="A20" s="11" t="s">
        <v>281</v>
      </c>
      <c r="B20" s="47" t="s">
        <v>282</v>
      </c>
      <c r="C20" s="120">
        <v>45126704</v>
      </c>
      <c r="D20" s="120">
        <v>503408975</v>
      </c>
    </row>
    <row r="21" spans="1:4" ht="17.25" customHeight="1">
      <c r="A21" s="46" t="s">
        <v>283</v>
      </c>
      <c r="B21" s="47" t="s">
        <v>284</v>
      </c>
      <c r="C21" s="16">
        <f>C14+C15</f>
        <v>2042633713</v>
      </c>
      <c r="D21" s="16">
        <f>D14+D15</f>
        <v>1959483915</v>
      </c>
    </row>
    <row r="22" spans="1:4" ht="17.25" customHeight="1">
      <c r="A22" s="11" t="s">
        <v>285</v>
      </c>
      <c r="B22" s="47" t="s">
        <v>286</v>
      </c>
      <c r="C22" s="164">
        <v>-5136035152</v>
      </c>
      <c r="D22" s="164">
        <v>-1109844368</v>
      </c>
    </row>
    <row r="23" spans="1:4" ht="17.25" customHeight="1">
      <c r="A23" s="11" t="s">
        <v>287</v>
      </c>
      <c r="B23" s="13">
        <v>10</v>
      </c>
      <c r="C23" s="16">
        <v>383058</v>
      </c>
      <c r="D23" s="164">
        <v>-409550</v>
      </c>
    </row>
    <row r="24" spans="1:4" ht="17.25" customHeight="1">
      <c r="A24" s="11" t="s">
        <v>621</v>
      </c>
      <c r="B24" s="47" t="s">
        <v>288</v>
      </c>
      <c r="C24" s="120">
        <v>762736301</v>
      </c>
      <c r="D24" s="164">
        <v>-2548651203</v>
      </c>
    </row>
    <row r="25" spans="1:4" ht="17.25" customHeight="1">
      <c r="A25" s="11" t="s">
        <v>289</v>
      </c>
      <c r="B25" s="13">
        <v>12</v>
      </c>
      <c r="C25" s="164">
        <v>9133478</v>
      </c>
      <c r="D25" s="120">
        <v>-65830720</v>
      </c>
    </row>
    <row r="26" spans="1:4" ht="17.25" customHeight="1">
      <c r="A26" s="11" t="s">
        <v>290</v>
      </c>
      <c r="B26" s="13">
        <v>14</v>
      </c>
      <c r="C26" s="164">
        <v>-45126704</v>
      </c>
      <c r="D26" s="164">
        <v>-503408975</v>
      </c>
    </row>
    <row r="27" spans="1:4" ht="17.25" customHeight="1">
      <c r="A27" s="11" t="s">
        <v>291</v>
      </c>
      <c r="B27" s="13">
        <v>15</v>
      </c>
      <c r="C27" s="16"/>
      <c r="D27" s="16">
        <v>-1649540764</v>
      </c>
    </row>
    <row r="28" spans="1:4" ht="17.25" customHeight="1">
      <c r="A28" s="11" t="s">
        <v>292</v>
      </c>
      <c r="B28" s="13">
        <v>16</v>
      </c>
      <c r="C28" s="16"/>
      <c r="D28" s="16">
        <v>515578790</v>
      </c>
    </row>
    <row r="29" spans="1:4" ht="17.25" customHeight="1">
      <c r="A29" s="11" t="s">
        <v>293</v>
      </c>
      <c r="B29" s="13">
        <v>17</v>
      </c>
      <c r="C29" s="16">
        <v>-191150500</v>
      </c>
      <c r="D29" s="16">
        <v>-472062500</v>
      </c>
    </row>
    <row r="30" spans="1:4" ht="18.75" customHeight="1">
      <c r="A30" s="212" t="s">
        <v>294</v>
      </c>
      <c r="B30" s="20">
        <v>20</v>
      </c>
      <c r="C30" s="213">
        <f>SUM(C21:C29)</f>
        <v>-2557425806</v>
      </c>
      <c r="D30" s="213">
        <f>SUM(D21:D29)</f>
        <v>-3874685375</v>
      </c>
    </row>
    <row r="31" spans="1:4" ht="18.75" customHeight="1">
      <c r="A31" s="210"/>
      <c r="B31" s="92"/>
      <c r="C31" s="211"/>
      <c r="D31" s="211"/>
    </row>
    <row r="32" spans="1:4" ht="14.25" customHeight="1">
      <c r="A32" s="210"/>
      <c r="B32" s="92"/>
      <c r="C32" s="211"/>
      <c r="D32" s="211"/>
    </row>
    <row r="33" spans="1:4" ht="18" customHeight="1">
      <c r="A33" s="103" t="s">
        <v>295</v>
      </c>
      <c r="B33" s="38"/>
      <c r="C33" s="39"/>
      <c r="D33" s="39"/>
    </row>
    <row r="34" spans="1:4" ht="16.5" customHeight="1">
      <c r="A34" s="11" t="s">
        <v>296</v>
      </c>
      <c r="B34" s="13">
        <v>21</v>
      </c>
      <c r="C34" s="16">
        <v>-1230362145</v>
      </c>
      <c r="D34" s="120">
        <v>-1408537527</v>
      </c>
    </row>
    <row r="35" spans="1:4" ht="16.5" customHeight="1">
      <c r="A35" s="170" t="s">
        <v>297</v>
      </c>
      <c r="B35" s="185">
        <v>22</v>
      </c>
      <c r="C35" s="16"/>
      <c r="D35" s="16"/>
    </row>
    <row r="36" spans="1:4" ht="16.5" customHeight="1">
      <c r="A36" s="170" t="s">
        <v>298</v>
      </c>
      <c r="B36" s="185">
        <v>23</v>
      </c>
      <c r="C36" s="16"/>
      <c r="D36" s="16"/>
    </row>
    <row r="37" spans="1:4" ht="16.5" customHeight="1">
      <c r="A37" s="11" t="s">
        <v>299</v>
      </c>
      <c r="B37" s="13">
        <v>24</v>
      </c>
      <c r="C37" s="16"/>
      <c r="D37" s="16">
        <v>11254000000</v>
      </c>
    </row>
    <row r="38" spans="1:4" ht="16.5" customHeight="1">
      <c r="A38" s="11" t="s">
        <v>300</v>
      </c>
      <c r="B38" s="13">
        <v>25</v>
      </c>
      <c r="C38" s="16"/>
      <c r="D38" s="16"/>
    </row>
    <row r="39" spans="1:4" ht="16.5" customHeight="1">
      <c r="A39" s="11" t="s">
        <v>301</v>
      </c>
      <c r="B39" s="13">
        <v>26</v>
      </c>
      <c r="C39" s="16"/>
      <c r="D39" s="16"/>
    </row>
    <row r="40" spans="1:4" ht="16.5" customHeight="1">
      <c r="A40" s="11" t="s">
        <v>302</v>
      </c>
      <c r="B40" s="13">
        <v>27</v>
      </c>
      <c r="C40" s="16">
        <v>1155411667</v>
      </c>
      <c r="D40" s="16">
        <v>916567931</v>
      </c>
    </row>
    <row r="41" spans="1:4" ht="16.5" customHeight="1">
      <c r="A41" s="49" t="s">
        <v>303</v>
      </c>
      <c r="B41" s="13">
        <v>30</v>
      </c>
      <c r="C41" s="15">
        <f>SUM(C34:C40)</f>
        <v>-74950478</v>
      </c>
      <c r="D41" s="15">
        <f>SUM(D34:D40)</f>
        <v>10762030404</v>
      </c>
    </row>
    <row r="42" spans="1:4" ht="16.5" customHeight="1">
      <c r="A42" s="12" t="s">
        <v>304</v>
      </c>
      <c r="B42" s="13"/>
      <c r="C42" s="16"/>
      <c r="D42" s="16"/>
    </row>
    <row r="43" spans="1:4" ht="16.5" customHeight="1">
      <c r="A43" s="11" t="s">
        <v>305</v>
      </c>
      <c r="B43" s="13">
        <v>31</v>
      </c>
      <c r="C43" s="16"/>
      <c r="D43" s="16"/>
    </row>
    <row r="44" spans="1:4" ht="16.5" customHeight="1">
      <c r="A44" s="25" t="s">
        <v>622</v>
      </c>
      <c r="B44" s="13">
        <v>32</v>
      </c>
      <c r="C44" s="16"/>
      <c r="D44" s="16"/>
    </row>
    <row r="45" spans="1:4" ht="16.5" customHeight="1">
      <c r="A45" s="11" t="s">
        <v>306</v>
      </c>
      <c r="B45" s="13">
        <v>33</v>
      </c>
      <c r="C45" s="16">
        <v>11537207213</v>
      </c>
      <c r="D45" s="16">
        <v>8846881754</v>
      </c>
    </row>
    <row r="46" spans="1:4" ht="16.5" customHeight="1">
      <c r="A46" s="11" t="s">
        <v>307</v>
      </c>
      <c r="B46" s="13">
        <v>34</v>
      </c>
      <c r="C46" s="16"/>
      <c r="D46" s="16">
        <v>-11552866704</v>
      </c>
    </row>
    <row r="47" spans="1:4" ht="16.5" customHeight="1">
      <c r="A47" s="11" t="s">
        <v>308</v>
      </c>
      <c r="B47" s="13">
        <v>35</v>
      </c>
      <c r="C47" s="16"/>
      <c r="D47" s="16"/>
    </row>
    <row r="48" spans="1:4" ht="16.5" customHeight="1">
      <c r="A48" s="11" t="s">
        <v>309</v>
      </c>
      <c r="B48" s="13">
        <v>36</v>
      </c>
      <c r="C48" s="16">
        <v>-6989547000</v>
      </c>
      <c r="D48" s="16"/>
    </row>
    <row r="49" spans="1:4" ht="16.5" customHeight="1">
      <c r="A49" s="49" t="s">
        <v>310</v>
      </c>
      <c r="B49" s="13">
        <v>40</v>
      </c>
      <c r="C49" s="15">
        <f>SUM(C43:C48)</f>
        <v>4547660213</v>
      </c>
      <c r="D49" s="15">
        <f>SUM(D43:D48)</f>
        <v>-2705984950</v>
      </c>
    </row>
    <row r="50" spans="1:4" ht="16.5" customHeight="1">
      <c r="A50" s="11" t="s">
        <v>311</v>
      </c>
      <c r="B50" s="13">
        <v>50</v>
      </c>
      <c r="C50" s="16">
        <f>C30+C41+C49</f>
        <v>1915283929</v>
      </c>
      <c r="D50" s="16">
        <f>D30+D41+D49</f>
        <v>4181360079</v>
      </c>
    </row>
    <row r="51" spans="1:4" ht="16.5" customHeight="1">
      <c r="A51" s="12" t="s">
        <v>312</v>
      </c>
      <c r="B51" s="13">
        <v>60</v>
      </c>
      <c r="C51" s="16">
        <v>1989452051</v>
      </c>
      <c r="D51" s="16">
        <v>2473952860</v>
      </c>
    </row>
    <row r="52" spans="1:4" ht="16.5" customHeight="1">
      <c r="A52" s="11" t="s">
        <v>313</v>
      </c>
      <c r="B52" s="13">
        <v>61</v>
      </c>
      <c r="C52" s="16"/>
      <c r="D52" s="16"/>
    </row>
    <row r="53" spans="1:6" ht="16.5" customHeight="1">
      <c r="A53" s="26" t="s">
        <v>314</v>
      </c>
      <c r="B53" s="20">
        <v>70</v>
      </c>
      <c r="C53" s="40">
        <f>C50+C51+C52</f>
        <v>3904735980</v>
      </c>
      <c r="D53" s="40">
        <f>D50+D51+D52</f>
        <v>6655312939</v>
      </c>
      <c r="F53" s="2" t="s">
        <v>474</v>
      </c>
    </row>
    <row r="54" spans="1:7" ht="15">
      <c r="A54" s="22"/>
      <c r="B54" s="22"/>
      <c r="C54" s="205"/>
      <c r="D54" s="205"/>
      <c r="F54" s="173">
        <v>3904735980</v>
      </c>
      <c r="G54" s="173">
        <v>6655312939</v>
      </c>
    </row>
    <row r="55" spans="1:4" ht="15">
      <c r="A55" s="22"/>
      <c r="B55" s="22"/>
      <c r="C55" s="22" t="str">
        <f>CĐKT!D82</f>
        <v>            Lập ngày  11  tháng  04   năm 2016</v>
      </c>
      <c r="D55" s="22"/>
    </row>
    <row r="56" spans="1:4" ht="15">
      <c r="A56" s="27" t="s">
        <v>315</v>
      </c>
      <c r="B56" s="22"/>
      <c r="C56" s="28" t="s">
        <v>233</v>
      </c>
      <c r="D56" s="22"/>
    </row>
    <row r="57" spans="1:4" ht="15">
      <c r="A57" s="22"/>
      <c r="B57" s="22"/>
      <c r="C57" s="22"/>
      <c r="D57" s="22"/>
    </row>
    <row r="58" spans="1:4" ht="15">
      <c r="A58" s="22"/>
      <c r="B58" s="22"/>
      <c r="C58" s="22"/>
      <c r="D58" s="22"/>
    </row>
    <row r="59" spans="1:4" ht="15">
      <c r="A59" s="22"/>
      <c r="B59" s="22"/>
      <c r="C59" s="22"/>
      <c r="D59" s="22"/>
    </row>
    <row r="60" spans="1:4" ht="15">
      <c r="A60" s="22"/>
      <c r="B60" s="22"/>
      <c r="C60" s="22"/>
      <c r="D60" s="22"/>
    </row>
    <row r="61" spans="1:4" ht="15">
      <c r="A61" s="22"/>
      <c r="B61" s="22"/>
      <c r="C61" s="22"/>
      <c r="D61" s="22"/>
    </row>
    <row r="62" spans="1:5" ht="15.75">
      <c r="A62" s="134" t="s">
        <v>485</v>
      </c>
      <c r="C62" s="134" t="s">
        <v>568</v>
      </c>
      <c r="E62" s="22"/>
    </row>
    <row r="63" spans="1:4" ht="15">
      <c r="A63" s="22"/>
      <c r="B63" s="22"/>
      <c r="C63" s="22"/>
      <c r="D63" s="22"/>
    </row>
    <row r="64" spans="1:4" ht="15">
      <c r="A64" s="22"/>
      <c r="B64" s="22"/>
      <c r="C64" s="22"/>
      <c r="D64" s="22"/>
    </row>
    <row r="65" spans="1:4" ht="15">
      <c r="A65" s="22"/>
      <c r="B65" s="22"/>
      <c r="C65" s="22"/>
      <c r="D65" s="22"/>
    </row>
    <row r="66" spans="1:4" ht="15">
      <c r="A66" s="22"/>
      <c r="B66" s="22"/>
      <c r="C66" s="22"/>
      <c r="D66" s="22"/>
    </row>
    <row r="67" spans="1:4" ht="15">
      <c r="A67" s="22"/>
      <c r="B67" s="22"/>
      <c r="C67" s="22"/>
      <c r="D67" s="22"/>
    </row>
    <row r="68" spans="1:4" ht="15">
      <c r="A68" s="22"/>
      <c r="B68" s="22"/>
      <c r="C68" s="22"/>
      <c r="D68" s="22"/>
    </row>
  </sheetData>
  <sheetProtection/>
  <mergeCells count="4">
    <mergeCell ref="A6:D6"/>
    <mergeCell ref="A7:D7"/>
    <mergeCell ref="A8:D8"/>
    <mergeCell ref="C10:D10"/>
  </mergeCells>
  <printOptions/>
  <pageMargins left="0.76" right="0" top="0.5" bottom="0" header="0.5" footer="0"/>
  <pageSetup horizontalDpi="300" verticalDpi="300" orientation="landscape"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G84"/>
  <sheetViews>
    <sheetView zoomScalePageLayoutView="0" workbookViewId="0" topLeftCell="A61">
      <selection activeCell="D66" sqref="D66"/>
    </sheetView>
  </sheetViews>
  <sheetFormatPr defaultColWidth="9.140625" defaultRowHeight="12.75"/>
  <cols>
    <col min="1" max="1" width="6.140625" style="134" customWidth="1"/>
    <col min="2" max="2" width="40.28125" style="134" customWidth="1"/>
    <col min="3" max="3" width="20.8515625" style="134" customWidth="1"/>
    <col min="4" max="4" width="21.8515625" style="134" customWidth="1"/>
    <col min="5" max="5" width="9.140625" style="134" customWidth="1"/>
    <col min="6" max="6" width="18.140625" style="134" customWidth="1"/>
    <col min="7" max="7" width="18.421875" style="134" customWidth="1"/>
    <col min="8" max="16384" width="9.140625" style="134" customWidth="1"/>
  </cols>
  <sheetData>
    <row r="1" ht="15.75">
      <c r="A1" s="133" t="s">
        <v>44</v>
      </c>
    </row>
    <row r="2" ht="15.75">
      <c r="A2" s="134" t="s">
        <v>45</v>
      </c>
    </row>
    <row r="3" ht="15.75">
      <c r="A3" s="134" t="s">
        <v>46</v>
      </c>
    </row>
    <row r="4" ht="15.75">
      <c r="A4" s="134" t="s">
        <v>47</v>
      </c>
    </row>
    <row r="5" ht="20.25">
      <c r="D5" s="227"/>
    </row>
    <row r="6" ht="15.75">
      <c r="A6" s="133" t="s">
        <v>48</v>
      </c>
    </row>
    <row r="7" ht="15.75">
      <c r="A7" s="133" t="s">
        <v>49</v>
      </c>
    </row>
    <row r="8" ht="15.75">
      <c r="A8" s="133"/>
    </row>
    <row r="9" spans="1:4" ht="18.75">
      <c r="A9" s="251" t="s">
        <v>50</v>
      </c>
      <c r="B9" s="251"/>
      <c r="C9" s="251"/>
      <c r="D9" s="251"/>
    </row>
    <row r="10" spans="1:5" ht="18.75">
      <c r="A10" s="251" t="s">
        <v>608</v>
      </c>
      <c r="B10" s="251"/>
      <c r="C10" s="251"/>
      <c r="D10" s="251"/>
      <c r="E10" s="251"/>
    </row>
    <row r="11" spans="1:4" ht="15.75">
      <c r="A11" s="270" t="s">
        <v>51</v>
      </c>
      <c r="B11" s="270"/>
      <c r="C11" s="270"/>
      <c r="D11" s="270"/>
    </row>
    <row r="13" spans="1:4" ht="21" customHeight="1">
      <c r="A13" s="135" t="s">
        <v>52</v>
      </c>
      <c r="B13" s="135" t="s">
        <v>53</v>
      </c>
      <c r="C13" s="135" t="s">
        <v>375</v>
      </c>
      <c r="D13" s="135" t="s">
        <v>372</v>
      </c>
    </row>
    <row r="14" spans="1:4" ht="15.75">
      <c r="A14" s="136" t="s">
        <v>54</v>
      </c>
      <c r="B14" s="137" t="s">
        <v>55</v>
      </c>
      <c r="C14" s="138">
        <f>SUM(C15:C19)</f>
        <v>107635431382</v>
      </c>
      <c r="D14" s="138">
        <f>SUM(D15:D19)</f>
        <v>100785568118</v>
      </c>
    </row>
    <row r="15" spans="1:4" ht="15.75">
      <c r="A15" s="139">
        <v>1</v>
      </c>
      <c r="B15" s="140" t="s">
        <v>56</v>
      </c>
      <c r="C15" s="141">
        <v>3904735980</v>
      </c>
      <c r="D15" s="141">
        <v>1989452051</v>
      </c>
    </row>
    <row r="16" spans="1:4" ht="15.75">
      <c r="A16" s="139">
        <v>2</v>
      </c>
      <c r="B16" s="140" t="s">
        <v>57</v>
      </c>
      <c r="C16" s="141">
        <v>34000000000</v>
      </c>
      <c r="D16" s="141">
        <v>34000000000</v>
      </c>
    </row>
    <row r="17" spans="1:4" ht="15.75">
      <c r="A17" s="139">
        <v>3</v>
      </c>
      <c r="B17" s="140" t="s">
        <v>58</v>
      </c>
      <c r="C17" s="141">
        <v>69668763032</v>
      </c>
      <c r="D17" s="141">
        <v>64590746080</v>
      </c>
    </row>
    <row r="18" spans="1:4" ht="15.75">
      <c r="A18" s="139">
        <v>4</v>
      </c>
      <c r="B18" s="140" t="s">
        <v>59</v>
      </c>
      <c r="C18" s="141">
        <v>3914170</v>
      </c>
      <c r="D18" s="141">
        <v>4297228</v>
      </c>
    </row>
    <row r="19" spans="1:4" ht="15.75">
      <c r="A19" s="139">
        <v>5</v>
      </c>
      <c r="B19" s="140" t="s">
        <v>60</v>
      </c>
      <c r="C19" s="141">
        <v>58018200</v>
      </c>
      <c r="D19" s="141">
        <v>201072759</v>
      </c>
    </row>
    <row r="20" spans="1:4" ht="15.75">
      <c r="A20" s="161" t="s">
        <v>61</v>
      </c>
      <c r="B20" s="162" t="s">
        <v>62</v>
      </c>
      <c r="C20" s="163">
        <f>C21+C22+C26+C29</f>
        <v>82237139816</v>
      </c>
      <c r="D20" s="163">
        <f>D21+D22+D26+D29</f>
        <v>83483772492</v>
      </c>
    </row>
    <row r="21" spans="1:4" ht="15.75">
      <c r="A21" s="139">
        <v>1</v>
      </c>
      <c r="B21" s="140" t="s">
        <v>63</v>
      </c>
      <c r="C21" s="141">
        <v>25400000</v>
      </c>
      <c r="D21" s="141">
        <v>25400000</v>
      </c>
    </row>
    <row r="22" spans="1:4" ht="15.75">
      <c r="A22" s="139">
        <v>2</v>
      </c>
      <c r="B22" s="140" t="s">
        <v>64</v>
      </c>
      <c r="C22" s="141">
        <f>SUM(C23:C25)</f>
        <v>28965120991</v>
      </c>
      <c r="D22" s="141">
        <f>SUM(D23:D25)</f>
        <v>28380962904</v>
      </c>
    </row>
    <row r="23" spans="1:4" ht="15.75">
      <c r="A23" s="139"/>
      <c r="B23" s="140" t="s">
        <v>65</v>
      </c>
      <c r="C23" s="45">
        <v>12721647322</v>
      </c>
      <c r="D23" s="45">
        <v>12127072569</v>
      </c>
    </row>
    <row r="24" spans="1:4" ht="15.75">
      <c r="A24" s="139"/>
      <c r="B24" s="140" t="s">
        <v>66</v>
      </c>
      <c r="C24" s="45">
        <v>16243473669</v>
      </c>
      <c r="D24" s="45">
        <v>16253890335</v>
      </c>
    </row>
    <row r="25" spans="1:4" ht="15.75">
      <c r="A25" s="139"/>
      <c r="B25" s="140" t="s">
        <v>67</v>
      </c>
      <c r="C25" s="141"/>
      <c r="D25" s="141"/>
    </row>
    <row r="26" spans="1:4" ht="15.75">
      <c r="A26" s="139">
        <v>3</v>
      </c>
      <c r="B26" s="140" t="s">
        <v>569</v>
      </c>
      <c r="C26" s="141">
        <v>53195083122</v>
      </c>
      <c r="D26" s="141">
        <v>55016740407</v>
      </c>
    </row>
    <row r="27" spans="1:4" ht="15.75">
      <c r="A27" s="139">
        <v>4</v>
      </c>
      <c r="B27" s="140" t="s">
        <v>68</v>
      </c>
      <c r="C27" s="141"/>
      <c r="D27" s="141"/>
    </row>
    <row r="28" spans="1:4" ht="15.75">
      <c r="A28" s="139">
        <v>5</v>
      </c>
      <c r="B28" s="140" t="s">
        <v>69</v>
      </c>
      <c r="C28" s="141"/>
      <c r="D28" s="141"/>
    </row>
    <row r="29" spans="1:4" ht="15.75">
      <c r="A29" s="142">
        <v>6</v>
      </c>
      <c r="B29" s="143" t="s">
        <v>70</v>
      </c>
      <c r="C29" s="144">
        <v>51535703</v>
      </c>
      <c r="D29" s="144">
        <v>60669181</v>
      </c>
    </row>
    <row r="30" spans="1:4" ht="32.25" customHeight="1">
      <c r="A30" s="135" t="s">
        <v>71</v>
      </c>
      <c r="B30" s="145" t="s">
        <v>72</v>
      </c>
      <c r="C30" s="146">
        <f>C20+C14</f>
        <v>189872571198</v>
      </c>
      <c r="D30" s="146">
        <f>D20+D14</f>
        <v>184269340610</v>
      </c>
    </row>
    <row r="31" spans="1:4" ht="15.75">
      <c r="A31" s="155" t="s">
        <v>73</v>
      </c>
      <c r="B31" s="156" t="s">
        <v>74</v>
      </c>
      <c r="C31" s="157">
        <f>SUM(C32:C33)</f>
        <v>24839220952</v>
      </c>
      <c r="D31" s="157">
        <f>SUM(D32:D33)</f>
        <v>7446351608</v>
      </c>
    </row>
    <row r="32" spans="1:5" ht="15.75">
      <c r="A32" s="139">
        <v>1</v>
      </c>
      <c r="B32" s="140" t="s">
        <v>75</v>
      </c>
      <c r="C32" s="154">
        <v>24839220952</v>
      </c>
      <c r="D32" s="141">
        <v>7446351608</v>
      </c>
      <c r="E32" s="203"/>
    </row>
    <row r="33" spans="1:5" ht="15.75">
      <c r="A33" s="139">
        <v>2</v>
      </c>
      <c r="B33" s="140" t="s">
        <v>76</v>
      </c>
      <c r="C33" s="154"/>
      <c r="D33" s="141"/>
      <c r="E33" s="203"/>
    </row>
    <row r="34" spans="1:5" ht="15.75">
      <c r="A34" s="161" t="s">
        <v>77</v>
      </c>
      <c r="B34" s="162" t="s">
        <v>78</v>
      </c>
      <c r="C34" s="163">
        <f>C35+C45</f>
        <v>165033350246</v>
      </c>
      <c r="D34" s="163">
        <f>D35+D45</f>
        <v>176822989002</v>
      </c>
      <c r="E34" s="203"/>
    </row>
    <row r="35" spans="1:5" ht="15.75">
      <c r="A35" s="139">
        <v>1</v>
      </c>
      <c r="B35" s="140" t="s">
        <v>78</v>
      </c>
      <c r="C35" s="141">
        <f>SUM(C36:C44)</f>
        <v>165033350246</v>
      </c>
      <c r="D35" s="141">
        <f>SUM(D36:D44)</f>
        <v>176822989002</v>
      </c>
      <c r="E35" s="203"/>
    </row>
    <row r="36" spans="1:5" ht="15.75">
      <c r="A36" s="139"/>
      <c r="B36" s="140" t="s">
        <v>79</v>
      </c>
      <c r="C36" s="141">
        <v>82146920000</v>
      </c>
      <c r="D36" s="141">
        <v>82146920000</v>
      </c>
      <c r="E36" s="203"/>
    </row>
    <row r="37" spans="1:5" ht="15.75">
      <c r="A37" s="139"/>
      <c r="B37" s="140" t="s">
        <v>80</v>
      </c>
      <c r="C37" s="141">
        <v>32390192180</v>
      </c>
      <c r="D37" s="141">
        <v>32390192180</v>
      </c>
      <c r="E37" s="203"/>
    </row>
    <row r="38" spans="1:5" ht="15.75">
      <c r="A38" s="139"/>
      <c r="B38" s="140" t="s">
        <v>81</v>
      </c>
      <c r="C38" s="141"/>
      <c r="D38" s="141"/>
      <c r="E38" s="203"/>
    </row>
    <row r="39" spans="1:5" ht="15.75">
      <c r="A39" s="139"/>
      <c r="B39" s="140" t="s">
        <v>82</v>
      </c>
      <c r="C39" s="141">
        <v>-8157331384</v>
      </c>
      <c r="D39" s="141">
        <v>-8157331384</v>
      </c>
      <c r="E39" s="203"/>
    </row>
    <row r="40" spans="1:5" ht="15.75">
      <c r="A40" s="139"/>
      <c r="B40" s="140" t="s">
        <v>83</v>
      </c>
      <c r="C40" s="141"/>
      <c r="D40" s="141"/>
      <c r="E40" s="203"/>
    </row>
    <row r="41" spans="1:4" ht="15.75">
      <c r="A41" s="158"/>
      <c r="B41" s="159" t="s">
        <v>84</v>
      </c>
      <c r="C41" s="160"/>
      <c r="D41" s="160"/>
    </row>
    <row r="42" spans="1:4" ht="15.75">
      <c r="A42" s="139"/>
      <c r="B42" s="140" t="s">
        <v>85</v>
      </c>
      <c r="C42" s="141">
        <v>35485069729</v>
      </c>
      <c r="D42" s="141">
        <v>35485069729</v>
      </c>
    </row>
    <row r="43" spans="1:4" ht="15.75">
      <c r="A43" s="139"/>
      <c r="B43" s="140" t="s">
        <v>86</v>
      </c>
      <c r="C43" s="154">
        <v>14175657637</v>
      </c>
      <c r="D43" s="154">
        <v>25965296393</v>
      </c>
    </row>
    <row r="44" spans="1:4" ht="15.75">
      <c r="A44" s="139"/>
      <c r="B44" s="140" t="s">
        <v>87</v>
      </c>
      <c r="C44" s="141">
        <v>8992842084</v>
      </c>
      <c r="D44" s="141">
        <v>8992842084</v>
      </c>
    </row>
    <row r="45" spans="1:4" ht="15.75">
      <c r="A45" s="139">
        <v>2</v>
      </c>
      <c r="B45" s="140" t="s">
        <v>88</v>
      </c>
      <c r="C45" s="141"/>
      <c r="D45" s="141"/>
    </row>
    <row r="46" spans="1:4" ht="15.75">
      <c r="A46" s="139"/>
      <c r="B46" s="140" t="s">
        <v>89</v>
      </c>
      <c r="C46" s="141"/>
      <c r="D46" s="141"/>
    </row>
    <row r="47" spans="1:4" ht="15.75">
      <c r="A47" s="142"/>
      <c r="B47" s="143" t="s">
        <v>90</v>
      </c>
      <c r="C47" s="144"/>
      <c r="D47" s="144"/>
    </row>
    <row r="48" spans="1:4" ht="31.5" customHeight="1">
      <c r="A48" s="145" t="s">
        <v>91</v>
      </c>
      <c r="B48" s="145" t="s">
        <v>92</v>
      </c>
      <c r="C48" s="146">
        <f>C34+C31</f>
        <v>189872571198</v>
      </c>
      <c r="D48" s="146">
        <f>D34+D31</f>
        <v>184269340610</v>
      </c>
    </row>
    <row r="49" spans="1:7" ht="15.75">
      <c r="A49" s="147"/>
      <c r="C49" s="187"/>
      <c r="D49" s="187"/>
      <c r="F49" s="187">
        <v>189872571198</v>
      </c>
      <c r="G49" s="187">
        <v>184269340610</v>
      </c>
    </row>
    <row r="50" spans="1:4" ht="15.75">
      <c r="A50" s="147"/>
      <c r="C50" s="187"/>
      <c r="D50" s="187"/>
    </row>
    <row r="51" spans="1:4" ht="15.75">
      <c r="A51" s="270" t="s">
        <v>93</v>
      </c>
      <c r="B51" s="270"/>
      <c r="C51" s="270"/>
      <c r="D51" s="270"/>
    </row>
    <row r="52" spans="1:4" ht="15.75">
      <c r="A52" s="269" t="s">
        <v>94</v>
      </c>
      <c r="B52" s="269"/>
      <c r="C52" s="269"/>
      <c r="D52" s="269"/>
    </row>
    <row r="53" ht="15.75">
      <c r="A53" s="147"/>
    </row>
    <row r="54" spans="1:4" ht="22.5" customHeight="1">
      <c r="A54" s="271" t="s">
        <v>52</v>
      </c>
      <c r="B54" s="271" t="s">
        <v>364</v>
      </c>
      <c r="C54" s="176" t="s">
        <v>95</v>
      </c>
      <c r="D54" s="176" t="s">
        <v>96</v>
      </c>
    </row>
    <row r="55" spans="1:4" ht="18" customHeight="1">
      <c r="A55" s="272"/>
      <c r="B55" s="272"/>
      <c r="C55" s="177" t="s">
        <v>611</v>
      </c>
      <c r="D55" s="184" t="s">
        <v>484</v>
      </c>
    </row>
    <row r="56" spans="1:4" ht="15.75">
      <c r="A56" s="148">
        <v>1</v>
      </c>
      <c r="B56" s="149" t="s">
        <v>97</v>
      </c>
      <c r="C56" s="150">
        <v>11403068291</v>
      </c>
      <c r="D56" s="150">
        <v>11403068291</v>
      </c>
    </row>
    <row r="57" spans="1:4" ht="15.75">
      <c r="A57" s="139">
        <v>2</v>
      </c>
      <c r="B57" s="140" t="s">
        <v>98</v>
      </c>
      <c r="C57" s="141"/>
      <c r="D57" s="141"/>
    </row>
    <row r="58" spans="1:4" ht="15.75">
      <c r="A58" s="139">
        <v>3</v>
      </c>
      <c r="B58" s="140" t="s">
        <v>99</v>
      </c>
      <c r="C58" s="141">
        <f>C56-C57</f>
        <v>11403068291</v>
      </c>
      <c r="D58" s="141">
        <f>D56-D57</f>
        <v>11403068291</v>
      </c>
    </row>
    <row r="59" spans="1:4" ht="15.75">
      <c r="A59" s="139">
        <v>4</v>
      </c>
      <c r="B59" s="140" t="s">
        <v>17</v>
      </c>
      <c r="C59" s="141">
        <v>7507290583</v>
      </c>
      <c r="D59" s="141">
        <v>7507290583</v>
      </c>
    </row>
    <row r="60" spans="1:4" ht="15.75">
      <c r="A60" s="139">
        <v>5</v>
      </c>
      <c r="B60" s="140" t="s">
        <v>100</v>
      </c>
      <c r="C60" s="141">
        <f>C58-C59</f>
        <v>3895777708</v>
      </c>
      <c r="D60" s="141">
        <f>D58-D59</f>
        <v>3895777708</v>
      </c>
    </row>
    <row r="61" spans="1:4" ht="15.75">
      <c r="A61" s="139">
        <v>6</v>
      </c>
      <c r="B61" s="140" t="s">
        <v>19</v>
      </c>
      <c r="C61" s="141">
        <v>1701392225</v>
      </c>
      <c r="D61" s="141">
        <v>1701392225</v>
      </c>
    </row>
    <row r="62" spans="1:4" ht="15.75">
      <c r="A62" s="139">
        <v>7</v>
      </c>
      <c r="B62" s="140" t="s">
        <v>26</v>
      </c>
      <c r="C62" s="141">
        <v>25033813</v>
      </c>
      <c r="D62" s="141">
        <v>25033813</v>
      </c>
    </row>
    <row r="63" spans="1:4" ht="15.75">
      <c r="A63" s="139">
        <v>8</v>
      </c>
      <c r="B63" s="140" t="s">
        <v>101</v>
      </c>
      <c r="C63" s="141">
        <v>1187049784</v>
      </c>
      <c r="D63" s="141">
        <v>1187049784</v>
      </c>
    </row>
    <row r="64" spans="1:4" ht="15.75">
      <c r="A64" s="139">
        <v>9</v>
      </c>
      <c r="B64" s="140" t="s">
        <v>102</v>
      </c>
      <c r="C64" s="141">
        <v>1332391160</v>
      </c>
      <c r="D64" s="141">
        <v>1332391160</v>
      </c>
    </row>
    <row r="65" spans="1:4" ht="15.75">
      <c r="A65" s="139">
        <v>10</v>
      </c>
      <c r="B65" s="140" t="s">
        <v>103</v>
      </c>
      <c r="C65" s="141">
        <f>C60+C61-C62-C63-C64</f>
        <v>3052695176</v>
      </c>
      <c r="D65" s="141">
        <f>D60+D61-D62-D63-D64</f>
        <v>3052695176</v>
      </c>
    </row>
    <row r="66" spans="1:4" ht="15.75">
      <c r="A66" s="139">
        <v>11</v>
      </c>
      <c r="B66" s="140" t="s">
        <v>29</v>
      </c>
      <c r="C66" s="141">
        <v>8549174</v>
      </c>
      <c r="D66" s="141">
        <v>8549174</v>
      </c>
    </row>
    <row r="67" spans="1:4" ht="15.75">
      <c r="A67" s="139">
        <v>12</v>
      </c>
      <c r="B67" s="140" t="s">
        <v>31</v>
      </c>
      <c r="C67" s="141">
        <v>32000106</v>
      </c>
      <c r="D67" s="141">
        <v>32000106</v>
      </c>
    </row>
    <row r="68" spans="1:4" ht="15.75">
      <c r="A68" s="139">
        <v>13</v>
      </c>
      <c r="B68" s="140" t="s">
        <v>104</v>
      </c>
      <c r="C68" s="141">
        <f>C66-C67</f>
        <v>-23450932</v>
      </c>
      <c r="D68" s="141">
        <f>D66-D67</f>
        <v>-23450932</v>
      </c>
    </row>
    <row r="69" spans="1:4" ht="15.75">
      <c r="A69" s="139">
        <v>14</v>
      </c>
      <c r="B69" s="140" t="s">
        <v>105</v>
      </c>
      <c r="C69" s="165">
        <f>C65+C68</f>
        <v>3029244244</v>
      </c>
      <c r="D69" s="165">
        <f>D65+D68</f>
        <v>3029244244</v>
      </c>
    </row>
    <row r="70" spans="1:4" ht="15.75">
      <c r="A70" s="139">
        <v>15</v>
      </c>
      <c r="B70" s="140" t="s">
        <v>106</v>
      </c>
      <c r="C70" s="141">
        <v>480000000</v>
      </c>
      <c r="D70" s="141">
        <v>480000000</v>
      </c>
    </row>
    <row r="71" spans="1:4" ht="15.75">
      <c r="A71" s="139">
        <v>16</v>
      </c>
      <c r="B71" s="140" t="s">
        <v>107</v>
      </c>
      <c r="C71" s="141"/>
      <c r="D71" s="141"/>
    </row>
    <row r="72" spans="1:7" ht="15.75">
      <c r="A72" s="139">
        <v>17</v>
      </c>
      <c r="B72" s="140" t="s">
        <v>108</v>
      </c>
      <c r="C72" s="165">
        <f>C69-C70-C71</f>
        <v>2549244244</v>
      </c>
      <c r="D72" s="165">
        <f>D69-D70-D71</f>
        <v>2549244244</v>
      </c>
      <c r="G72" s="134" t="s">
        <v>474</v>
      </c>
    </row>
    <row r="73" spans="1:4" ht="15.75">
      <c r="A73" s="139">
        <v>18</v>
      </c>
      <c r="B73" s="140" t="s">
        <v>33</v>
      </c>
      <c r="C73" s="141">
        <f>C72/7825922</f>
        <v>325.74363046296656</v>
      </c>
      <c r="D73" s="141">
        <f>D72/7825922</f>
        <v>325.74363046296656</v>
      </c>
    </row>
    <row r="74" spans="1:4" ht="15.75">
      <c r="A74" s="142">
        <v>19</v>
      </c>
      <c r="B74" s="143" t="s">
        <v>109</v>
      </c>
      <c r="C74" s="144"/>
      <c r="D74" s="144"/>
    </row>
    <row r="75" ht="15.75">
      <c r="A75" s="147"/>
    </row>
    <row r="76" ht="15.75">
      <c r="A76" s="147"/>
    </row>
    <row r="77" spans="1:4" ht="15.75">
      <c r="A77" s="147"/>
      <c r="C77" s="261" t="str">
        <f>CĐKT!D82</f>
        <v>            Lập ngày  11  tháng  04   năm 2016</v>
      </c>
      <c r="D77" s="261"/>
    </row>
    <row r="78" spans="3:4" ht="18.75">
      <c r="C78" s="251" t="s">
        <v>644</v>
      </c>
      <c r="D78" s="251"/>
    </row>
    <row r="84" ht="15.75">
      <c r="C84" s="134" t="s">
        <v>645</v>
      </c>
    </row>
  </sheetData>
  <sheetProtection/>
  <mergeCells count="9">
    <mergeCell ref="A52:D52"/>
    <mergeCell ref="C77:D77"/>
    <mergeCell ref="C78:D78"/>
    <mergeCell ref="A9:D9"/>
    <mergeCell ref="A11:D11"/>
    <mergeCell ref="A51:D51"/>
    <mergeCell ref="B54:B55"/>
    <mergeCell ref="A54:A55"/>
    <mergeCell ref="A10:E10"/>
  </mergeCells>
  <printOptions/>
  <pageMargins left="0.66" right="0.25" top="0.25" bottom="0.25" header="0" footer="0"/>
  <pageSetup horizontalDpi="300" verticalDpi="3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K419"/>
  <sheetViews>
    <sheetView zoomScalePageLayoutView="0" workbookViewId="0" topLeftCell="A387">
      <selection activeCell="E396" sqref="E396"/>
    </sheetView>
  </sheetViews>
  <sheetFormatPr defaultColWidth="9.140625" defaultRowHeight="12.75"/>
  <cols>
    <col min="1" max="1" width="36.57421875" style="22" customWidth="1"/>
    <col min="2" max="2" width="18.00390625" style="22" customWidth="1"/>
    <col min="3" max="3" width="17.421875" style="22" customWidth="1"/>
    <col min="4" max="4" width="16.421875" style="22" customWidth="1"/>
    <col min="5" max="5" width="17.28125" style="22" customWidth="1"/>
    <col min="6" max="6" width="16.57421875" style="22" customWidth="1"/>
    <col min="7" max="7" width="17.140625" style="22" customWidth="1"/>
    <col min="8" max="8" width="11.140625" style="22" customWidth="1"/>
    <col min="9" max="9" width="14.28125" style="22" bestFit="1" customWidth="1"/>
    <col min="10" max="10" width="25.421875" style="22" customWidth="1"/>
    <col min="11" max="16384" width="9.140625" style="22" customWidth="1"/>
  </cols>
  <sheetData>
    <row r="1" spans="1:8" ht="15">
      <c r="A1" s="42" t="s">
        <v>23</v>
      </c>
      <c r="B1" s="42"/>
      <c r="E1" s="42" t="s">
        <v>316</v>
      </c>
      <c r="F1" s="42"/>
      <c r="G1" s="42"/>
      <c r="H1" s="42"/>
    </row>
    <row r="2" spans="1:4" ht="15">
      <c r="A2" s="42" t="s">
        <v>24</v>
      </c>
      <c r="B2" s="42"/>
      <c r="D2" s="22" t="s">
        <v>437</v>
      </c>
    </row>
    <row r="3" spans="1:4" ht="15">
      <c r="A3" s="42" t="s">
        <v>317</v>
      </c>
      <c r="B3" s="42"/>
      <c r="D3" s="22" t="s">
        <v>438</v>
      </c>
    </row>
    <row r="4" ht="15.75">
      <c r="I4" s="171"/>
    </row>
    <row r="5" spans="1:10" ht="18.75">
      <c r="A5" s="251" t="s">
        <v>318</v>
      </c>
      <c r="B5" s="251"/>
      <c r="C5" s="251"/>
      <c r="D5" s="251"/>
      <c r="E5" s="251"/>
      <c r="F5" s="251"/>
      <c r="G5" s="251"/>
      <c r="H5" s="50"/>
      <c r="I5" s="134"/>
      <c r="J5" s="50"/>
    </row>
    <row r="6" spans="1:10" ht="19.5">
      <c r="A6" s="273" t="s">
        <v>606</v>
      </c>
      <c r="B6" s="273"/>
      <c r="C6" s="273"/>
      <c r="D6" s="273"/>
      <c r="E6" s="273"/>
      <c r="F6" s="273"/>
      <c r="G6" s="273"/>
      <c r="H6" s="51"/>
      <c r="I6" s="51"/>
      <c r="J6" s="51"/>
    </row>
    <row r="8" spans="1:2" ht="15">
      <c r="A8" s="27" t="s">
        <v>511</v>
      </c>
      <c r="B8" s="27"/>
    </row>
    <row r="9" ht="15">
      <c r="A9" s="22" t="s">
        <v>319</v>
      </c>
    </row>
    <row r="10" ht="15">
      <c r="A10" s="22" t="s">
        <v>320</v>
      </c>
    </row>
    <row r="11" ht="15">
      <c r="A11" s="22" t="s">
        <v>512</v>
      </c>
    </row>
    <row r="12" ht="15">
      <c r="A12" s="22" t="s">
        <v>513</v>
      </c>
    </row>
    <row r="13" ht="15">
      <c r="A13" s="22" t="s">
        <v>514</v>
      </c>
    </row>
    <row r="14" ht="10.5" customHeight="1"/>
    <row r="15" spans="1:5" ht="15">
      <c r="A15" s="22" t="s">
        <v>20</v>
      </c>
      <c r="E15" s="52"/>
    </row>
    <row r="16" spans="1:5" ht="15">
      <c r="A16" s="22" t="s">
        <v>632</v>
      </c>
      <c r="E16" s="52"/>
    </row>
    <row r="17" spans="1:5" ht="15">
      <c r="A17" s="22" t="s">
        <v>439</v>
      </c>
      <c r="E17" s="52"/>
    </row>
    <row r="18" ht="9" customHeight="1"/>
    <row r="19" spans="1:2" ht="15">
      <c r="A19" s="53" t="s">
        <v>321</v>
      </c>
      <c r="B19" s="53"/>
    </row>
    <row r="20" ht="15">
      <c r="A20" s="22" t="s">
        <v>505</v>
      </c>
    </row>
    <row r="21" ht="9" customHeight="1"/>
    <row r="22" spans="1:2" ht="15">
      <c r="A22" s="53" t="s">
        <v>322</v>
      </c>
      <c r="B22" s="53"/>
    </row>
    <row r="23" ht="15">
      <c r="A23" s="22" t="s">
        <v>323</v>
      </c>
    </row>
    <row r="24" ht="15">
      <c r="A24" s="22" t="s">
        <v>324</v>
      </c>
    </row>
    <row r="25" ht="15">
      <c r="A25" s="22" t="s">
        <v>325</v>
      </c>
    </row>
    <row r="26" ht="15">
      <c r="A26" s="22" t="s">
        <v>326</v>
      </c>
    </row>
    <row r="27" ht="15">
      <c r="A27" s="22" t="s">
        <v>327</v>
      </c>
    </row>
    <row r="28" ht="15">
      <c r="A28" s="22" t="s">
        <v>328</v>
      </c>
    </row>
    <row r="29" ht="8.25" customHeight="1"/>
    <row r="30" ht="15">
      <c r="A30" s="27" t="s">
        <v>517</v>
      </c>
    </row>
    <row r="31" spans="1:2" ht="15">
      <c r="A31" s="22" t="s">
        <v>329</v>
      </c>
      <c r="B31" s="27"/>
    </row>
    <row r="32" ht="15">
      <c r="A32" s="22" t="s">
        <v>330</v>
      </c>
    </row>
    <row r="33" ht="9" customHeight="1"/>
    <row r="34" spans="1:2" ht="15">
      <c r="A34" s="27" t="s">
        <v>518</v>
      </c>
      <c r="B34" s="27"/>
    </row>
    <row r="35" spans="1:2" ht="15">
      <c r="A35" s="53" t="s">
        <v>440</v>
      </c>
      <c r="B35" s="53"/>
    </row>
    <row r="36" ht="15">
      <c r="A36" s="22" t="s">
        <v>442</v>
      </c>
    </row>
    <row r="37" ht="15">
      <c r="A37" s="22" t="s">
        <v>21</v>
      </c>
    </row>
    <row r="39" spans="1:2" ht="15">
      <c r="A39" s="53" t="s">
        <v>441</v>
      </c>
      <c r="B39" s="53"/>
    </row>
    <row r="40" ht="15">
      <c r="A40" s="22" t="s">
        <v>515</v>
      </c>
    </row>
    <row r="41" ht="15">
      <c r="A41" s="22" t="s">
        <v>516</v>
      </c>
    </row>
    <row r="42" ht="11.25" customHeight="1"/>
    <row r="43" spans="1:2" ht="15">
      <c r="A43" s="27" t="s">
        <v>519</v>
      </c>
      <c r="B43" s="53"/>
    </row>
    <row r="44" ht="15">
      <c r="A44" s="53" t="s">
        <v>520</v>
      </c>
    </row>
    <row r="45" ht="15">
      <c r="A45" s="22" t="s">
        <v>521</v>
      </c>
    </row>
    <row r="46" spans="1:2" ht="15">
      <c r="A46" s="22" t="s">
        <v>522</v>
      </c>
      <c r="B46" s="27"/>
    </row>
    <row r="47" ht="9" customHeight="1">
      <c r="B47" s="27"/>
    </row>
    <row r="48" ht="15">
      <c r="A48" s="53" t="s">
        <v>523</v>
      </c>
    </row>
    <row r="49" ht="15" customHeight="1">
      <c r="A49" s="94" t="s">
        <v>506</v>
      </c>
    </row>
    <row r="50" ht="15">
      <c r="A50" s="22" t="s">
        <v>509</v>
      </c>
    </row>
    <row r="51" spans="1:7" ht="8.25" customHeight="1">
      <c r="A51" s="94"/>
      <c r="B51" s="94"/>
      <c r="C51" s="94"/>
      <c r="D51" s="94"/>
      <c r="E51" s="94"/>
      <c r="F51" s="94"/>
      <c r="G51" s="94"/>
    </row>
    <row r="52" ht="15">
      <c r="A52" s="53" t="s">
        <v>524</v>
      </c>
    </row>
    <row r="53" ht="15">
      <c r="A53" s="22" t="s">
        <v>646</v>
      </c>
    </row>
    <row r="54" ht="15">
      <c r="A54" s="22" t="s">
        <v>647</v>
      </c>
    </row>
    <row r="55" ht="15">
      <c r="A55" s="22" t="s">
        <v>507</v>
      </c>
    </row>
    <row r="56" ht="15">
      <c r="A56" s="22" t="s">
        <v>118</v>
      </c>
    </row>
    <row r="57" ht="15">
      <c r="A57" s="22" t="s">
        <v>508</v>
      </c>
    </row>
    <row r="58" ht="12.75" customHeight="1"/>
    <row r="59" ht="15">
      <c r="A59" s="53" t="s">
        <v>525</v>
      </c>
    </row>
    <row r="60" ht="15">
      <c r="A60" s="22" t="s">
        <v>119</v>
      </c>
    </row>
    <row r="61" ht="15">
      <c r="A61" s="22" t="s">
        <v>120</v>
      </c>
    </row>
    <row r="62" ht="15">
      <c r="A62" s="22" t="s">
        <v>121</v>
      </c>
    </row>
    <row r="63" ht="15">
      <c r="A63" s="22" t="s">
        <v>122</v>
      </c>
    </row>
    <row r="64" ht="15">
      <c r="A64" s="22" t="s">
        <v>510</v>
      </c>
    </row>
    <row r="65" ht="14.25" customHeight="1"/>
    <row r="66" ht="15">
      <c r="A66" s="53" t="s">
        <v>526</v>
      </c>
    </row>
    <row r="67" ht="15">
      <c r="A67" s="22" t="s">
        <v>123</v>
      </c>
    </row>
    <row r="68" ht="15">
      <c r="A68" s="22" t="s">
        <v>124</v>
      </c>
    </row>
    <row r="69" ht="15">
      <c r="A69" s="22" t="s">
        <v>135</v>
      </c>
    </row>
    <row r="70" ht="7.5" customHeight="1"/>
    <row r="71" spans="2:4" ht="15">
      <c r="B71" s="22" t="s">
        <v>125</v>
      </c>
      <c r="D71" s="22" t="s">
        <v>126</v>
      </c>
    </row>
    <row r="72" spans="2:4" ht="15">
      <c r="B72" s="22" t="s">
        <v>127</v>
      </c>
      <c r="D72" s="22" t="s">
        <v>128</v>
      </c>
    </row>
    <row r="73" spans="2:4" ht="15">
      <c r="B73" s="22" t="s">
        <v>129</v>
      </c>
      <c r="D73" s="22" t="s">
        <v>130</v>
      </c>
    </row>
    <row r="74" spans="2:4" ht="15">
      <c r="B74" s="22" t="s">
        <v>131</v>
      </c>
      <c r="D74" s="22" t="s">
        <v>132</v>
      </c>
    </row>
    <row r="75" spans="2:4" ht="15">
      <c r="B75" s="22" t="s">
        <v>133</v>
      </c>
      <c r="D75" s="22" t="s">
        <v>134</v>
      </c>
    </row>
    <row r="76" ht="15.75" customHeight="1"/>
    <row r="77" ht="15">
      <c r="A77" s="53" t="s">
        <v>527</v>
      </c>
    </row>
    <row r="78" ht="15">
      <c r="A78" s="22" t="s">
        <v>136</v>
      </c>
    </row>
    <row r="79" ht="15">
      <c r="A79" s="22" t="s">
        <v>137</v>
      </c>
    </row>
    <row r="80" ht="15">
      <c r="A80" s="22" t="s">
        <v>138</v>
      </c>
    </row>
    <row r="81" ht="15">
      <c r="A81" s="22" t="s">
        <v>139</v>
      </c>
    </row>
    <row r="82" ht="15">
      <c r="A82" s="22" t="s">
        <v>140</v>
      </c>
    </row>
    <row r="83" ht="15">
      <c r="A83" s="22" t="s">
        <v>141</v>
      </c>
    </row>
    <row r="84" ht="15">
      <c r="A84" s="22" t="s">
        <v>142</v>
      </c>
    </row>
    <row r="85" ht="9.75" customHeight="1"/>
    <row r="86" ht="15">
      <c r="A86" s="53" t="s">
        <v>528</v>
      </c>
    </row>
    <row r="87" ht="15">
      <c r="A87" s="22" t="s">
        <v>143</v>
      </c>
    </row>
    <row r="88" ht="15">
      <c r="A88" s="22" t="s">
        <v>144</v>
      </c>
    </row>
    <row r="89" ht="15">
      <c r="A89" s="53" t="s">
        <v>529</v>
      </c>
    </row>
    <row r="90" ht="15">
      <c r="A90" s="22" t="s">
        <v>145</v>
      </c>
    </row>
    <row r="91" ht="15">
      <c r="A91" s="22" t="s">
        <v>146</v>
      </c>
    </row>
    <row r="92" ht="15">
      <c r="A92" s="22" t="s">
        <v>147</v>
      </c>
    </row>
    <row r="93" ht="15">
      <c r="A93" s="22" t="s">
        <v>148</v>
      </c>
    </row>
    <row r="94" ht="15">
      <c r="A94" s="22" t="s">
        <v>149</v>
      </c>
    </row>
    <row r="95" spans="1:11" ht="15" customHeight="1">
      <c r="A95" s="53" t="s">
        <v>530</v>
      </c>
      <c r="B95" s="53"/>
      <c r="C95" s="53"/>
      <c r="D95" s="53"/>
      <c r="E95" s="53"/>
      <c r="F95" s="53"/>
      <c r="G95" s="53"/>
      <c r="H95" s="53"/>
      <c r="I95" s="53"/>
      <c r="J95" s="53"/>
      <c r="K95" s="53"/>
    </row>
    <row r="96" ht="15">
      <c r="A96" s="167" t="s">
        <v>150</v>
      </c>
    </row>
    <row r="97" ht="15">
      <c r="A97" s="22" t="s">
        <v>151</v>
      </c>
    </row>
    <row r="98" ht="15">
      <c r="A98" s="22" t="s">
        <v>152</v>
      </c>
    </row>
    <row r="99" ht="15">
      <c r="A99" s="53" t="s">
        <v>531</v>
      </c>
    </row>
    <row r="100" ht="15">
      <c r="A100" s="22" t="s">
        <v>154</v>
      </c>
    </row>
    <row r="101" ht="15">
      <c r="A101" s="22" t="s">
        <v>153</v>
      </c>
    </row>
    <row r="102" ht="15">
      <c r="A102" s="22" t="s">
        <v>155</v>
      </c>
    </row>
    <row r="103" ht="15">
      <c r="A103" s="22" t="s">
        <v>156</v>
      </c>
    </row>
    <row r="104" ht="15">
      <c r="A104" s="53" t="s">
        <v>532</v>
      </c>
    </row>
    <row r="105" ht="15">
      <c r="A105" s="22" t="s">
        <v>157</v>
      </c>
    </row>
    <row r="106" ht="15">
      <c r="A106" s="22" t="s">
        <v>158</v>
      </c>
    </row>
    <row r="107" ht="15">
      <c r="A107" s="22" t="s">
        <v>159</v>
      </c>
    </row>
    <row r="108" ht="15">
      <c r="A108" s="22" t="s">
        <v>160</v>
      </c>
    </row>
    <row r="109" ht="15">
      <c r="A109" s="22" t="s">
        <v>161</v>
      </c>
    </row>
    <row r="110" ht="15">
      <c r="A110" s="167" t="s">
        <v>162</v>
      </c>
    </row>
    <row r="111" ht="15">
      <c r="A111" s="22" t="s">
        <v>163</v>
      </c>
    </row>
    <row r="112" ht="15">
      <c r="A112" s="22" t="s">
        <v>164</v>
      </c>
    </row>
    <row r="113" ht="15">
      <c r="A113" s="22" t="s">
        <v>165</v>
      </c>
    </row>
    <row r="114" ht="15">
      <c r="A114" s="53" t="s">
        <v>533</v>
      </c>
    </row>
    <row r="115" ht="15">
      <c r="A115" s="41" t="s">
        <v>166</v>
      </c>
    </row>
    <row r="116" ht="15">
      <c r="A116" s="22" t="s">
        <v>167</v>
      </c>
    </row>
    <row r="117" ht="15">
      <c r="A117" s="22" t="s">
        <v>168</v>
      </c>
    </row>
    <row r="118" ht="15">
      <c r="A118" s="22" t="s">
        <v>169</v>
      </c>
    </row>
    <row r="119" ht="15">
      <c r="A119" s="22" t="s">
        <v>170</v>
      </c>
    </row>
    <row r="120" ht="15">
      <c r="A120" s="22" t="s">
        <v>171</v>
      </c>
    </row>
    <row r="121" ht="15">
      <c r="A121" s="22" t="s">
        <v>172</v>
      </c>
    </row>
    <row r="122" ht="15">
      <c r="A122" s="41" t="s">
        <v>173</v>
      </c>
    </row>
    <row r="123" ht="15">
      <c r="A123" s="22" t="s">
        <v>174</v>
      </c>
    </row>
    <row r="124" ht="15">
      <c r="A124" s="22" t="s">
        <v>175</v>
      </c>
    </row>
    <row r="125" ht="15">
      <c r="A125" s="22" t="s">
        <v>176</v>
      </c>
    </row>
    <row r="126" spans="1:7" ht="15">
      <c r="A126" s="105" t="s">
        <v>177</v>
      </c>
      <c r="B126" s="105"/>
      <c r="C126" s="105"/>
      <c r="D126" s="105"/>
      <c r="E126" s="105"/>
      <c r="F126" s="105"/>
      <c r="G126" s="105"/>
    </row>
    <row r="127" spans="1:7" ht="15">
      <c r="A127" s="105" t="s">
        <v>178</v>
      </c>
      <c r="B127" s="105"/>
      <c r="C127" s="105"/>
      <c r="D127" s="105"/>
      <c r="E127" s="105"/>
      <c r="F127" s="105"/>
      <c r="G127" s="105"/>
    </row>
    <row r="128" ht="15">
      <c r="A128" s="22" t="s">
        <v>179</v>
      </c>
    </row>
    <row r="129" ht="15">
      <c r="A129" s="22" t="s">
        <v>180</v>
      </c>
    </row>
    <row r="130" ht="15">
      <c r="A130" s="22" t="s">
        <v>181</v>
      </c>
    </row>
    <row r="131" ht="15">
      <c r="A131" s="41" t="s">
        <v>182</v>
      </c>
    </row>
    <row r="132" ht="15">
      <c r="A132" s="22" t="s">
        <v>183</v>
      </c>
    </row>
    <row r="133" ht="15">
      <c r="A133" s="22" t="s">
        <v>184</v>
      </c>
    </row>
    <row r="134" ht="15">
      <c r="A134" s="22" t="s">
        <v>185</v>
      </c>
    </row>
    <row r="135" ht="15">
      <c r="A135" s="22" t="s">
        <v>177</v>
      </c>
    </row>
    <row r="136" ht="15">
      <c r="A136" s="22" t="s">
        <v>186</v>
      </c>
    </row>
    <row r="137" ht="7.5" customHeight="1"/>
    <row r="138" ht="15">
      <c r="A138" s="53" t="s">
        <v>534</v>
      </c>
    </row>
    <row r="139" ht="15">
      <c r="A139" s="22" t="s">
        <v>187</v>
      </c>
    </row>
    <row r="140" ht="15">
      <c r="A140" s="22" t="s">
        <v>190</v>
      </c>
    </row>
    <row r="141" ht="15">
      <c r="A141" s="22" t="s">
        <v>191</v>
      </c>
    </row>
    <row r="142" ht="15">
      <c r="A142" s="22" t="s">
        <v>192</v>
      </c>
    </row>
    <row r="143" ht="15">
      <c r="A143" s="22" t="s">
        <v>188</v>
      </c>
    </row>
    <row r="144" ht="15">
      <c r="A144" s="22" t="s">
        <v>189</v>
      </c>
    </row>
    <row r="145" ht="9.75" customHeight="1"/>
    <row r="146" spans="1:11" ht="15" customHeight="1">
      <c r="A146" s="53" t="s">
        <v>535</v>
      </c>
      <c r="B146" s="53"/>
      <c r="C146" s="53"/>
      <c r="D146" s="53"/>
      <c r="E146" s="53"/>
      <c r="F146" s="53"/>
      <c r="G146" s="53"/>
      <c r="H146" s="53"/>
      <c r="I146" s="53"/>
      <c r="J146" s="53"/>
      <c r="K146" s="53"/>
    </row>
    <row r="147" ht="15">
      <c r="A147" s="22" t="s">
        <v>193</v>
      </c>
    </row>
    <row r="148" ht="15">
      <c r="A148" s="22" t="s">
        <v>194</v>
      </c>
    </row>
    <row r="149" ht="15">
      <c r="A149" s="22" t="s">
        <v>495</v>
      </c>
    </row>
    <row r="150" ht="15">
      <c r="A150" s="22" t="s">
        <v>195</v>
      </c>
    </row>
    <row r="151" ht="10.5" customHeight="1"/>
    <row r="152" spans="1:2" ht="15">
      <c r="A152" s="27" t="s">
        <v>536</v>
      </c>
      <c r="B152" s="27"/>
    </row>
    <row r="153" spans="1:2" ht="9" customHeight="1">
      <c r="A153" s="27"/>
      <c r="B153" s="27"/>
    </row>
    <row r="154" spans="1:5" ht="15">
      <c r="A154" s="54" t="s">
        <v>331</v>
      </c>
      <c r="B154" s="55"/>
      <c r="C154" s="124" t="s">
        <v>633</v>
      </c>
      <c r="D154" s="57"/>
      <c r="E154" s="58" t="s">
        <v>612</v>
      </c>
    </row>
    <row r="155" spans="1:5" ht="15">
      <c r="A155" s="59" t="s">
        <v>332</v>
      </c>
      <c r="B155" s="60"/>
      <c r="C155" s="125">
        <v>242924532</v>
      </c>
      <c r="D155" s="89"/>
      <c r="E155" s="61">
        <v>158139737</v>
      </c>
    </row>
    <row r="156" spans="1:5" ht="15">
      <c r="A156" s="63" t="s">
        <v>333</v>
      </c>
      <c r="B156" s="64"/>
      <c r="C156" s="15">
        <f>SUM(C157:C159)</f>
        <v>3661811448</v>
      </c>
      <c r="D156" s="89"/>
      <c r="E156" s="65">
        <f>SUM(E157:E159)</f>
        <v>1831312314</v>
      </c>
    </row>
    <row r="157" spans="1:5" ht="15">
      <c r="A157" s="63" t="s">
        <v>334</v>
      </c>
      <c r="B157" s="64"/>
      <c r="C157" s="16">
        <v>3450171390</v>
      </c>
      <c r="D157" s="89"/>
      <c r="E157" s="67">
        <v>1514113895</v>
      </c>
    </row>
    <row r="158" spans="1:5" ht="15">
      <c r="A158" s="63" t="s">
        <v>336</v>
      </c>
      <c r="B158" s="64"/>
      <c r="C158" s="16">
        <v>209845665</v>
      </c>
      <c r="D158" s="89"/>
      <c r="E158" s="67">
        <v>209985531</v>
      </c>
    </row>
    <row r="159" spans="1:5" ht="15">
      <c r="A159" s="63" t="s">
        <v>335</v>
      </c>
      <c r="B159" s="64"/>
      <c r="C159" s="16">
        <v>1794393</v>
      </c>
      <c r="D159" s="89"/>
      <c r="E159" s="67">
        <v>107212888</v>
      </c>
    </row>
    <row r="160" spans="1:5" ht="15">
      <c r="A160" s="69" t="s">
        <v>339</v>
      </c>
      <c r="B160" s="70"/>
      <c r="C160" s="21">
        <f>C155+C156</f>
        <v>3904735980</v>
      </c>
      <c r="D160" s="72"/>
      <c r="E160" s="71">
        <f>E155+E156</f>
        <v>1989452051</v>
      </c>
    </row>
    <row r="161" spans="1:5" ht="15" hidden="1">
      <c r="A161" s="75"/>
      <c r="B161" s="75"/>
      <c r="C161" s="76"/>
      <c r="D161" s="76"/>
      <c r="E161" s="76"/>
    </row>
    <row r="162" spans="1:5" ht="15">
      <c r="A162" s="75"/>
      <c r="B162" s="75"/>
      <c r="C162" s="76"/>
      <c r="D162" s="76"/>
      <c r="E162" s="76"/>
    </row>
    <row r="163" spans="1:5" ht="20.25" customHeight="1">
      <c r="A163" s="77" t="s">
        <v>38</v>
      </c>
      <c r="B163" s="78"/>
      <c r="C163" s="56" t="str">
        <f>C154</f>
        <v>31/03/2016</v>
      </c>
      <c r="D163" s="57"/>
      <c r="E163" s="58" t="str">
        <f>E154</f>
        <v>01/01/2016</v>
      </c>
    </row>
    <row r="164" spans="1:5" ht="15">
      <c r="A164" s="79" t="s">
        <v>338</v>
      </c>
      <c r="B164" s="202"/>
      <c r="C164" s="87"/>
      <c r="D164" s="86"/>
      <c r="E164" s="87"/>
    </row>
    <row r="165" spans="1:5" ht="15">
      <c r="A165" s="68" t="s">
        <v>337</v>
      </c>
      <c r="B165" s="189"/>
      <c r="C165" s="67">
        <v>30000000000</v>
      </c>
      <c r="D165" s="89"/>
      <c r="E165" s="67">
        <v>30000000000</v>
      </c>
    </row>
    <row r="166" spans="1:5" ht="15">
      <c r="A166" s="68" t="s">
        <v>570</v>
      </c>
      <c r="B166" s="219"/>
      <c r="C166" s="220">
        <v>4000000000</v>
      </c>
      <c r="D166" s="221"/>
      <c r="E166" s="220">
        <v>4000000000</v>
      </c>
    </row>
    <row r="167" spans="1:6" ht="18" customHeight="1">
      <c r="A167" s="69" t="s">
        <v>339</v>
      </c>
      <c r="B167" s="190"/>
      <c r="C167" s="71">
        <f>C165+C166</f>
        <v>34000000000</v>
      </c>
      <c r="D167" s="192"/>
      <c r="E167" s="71">
        <f>E165+E166</f>
        <v>34000000000</v>
      </c>
      <c r="F167" s="153"/>
    </row>
    <row r="168" spans="1:6" ht="13.5" customHeight="1">
      <c r="A168" s="73"/>
      <c r="B168" s="73"/>
      <c r="C168" s="74"/>
      <c r="D168" s="74"/>
      <c r="E168" s="74"/>
      <c r="F168" s="153"/>
    </row>
    <row r="169" spans="1:5" ht="15" hidden="1">
      <c r="A169" s="42"/>
      <c r="B169" s="42"/>
      <c r="C169" s="76"/>
      <c r="D169" s="76"/>
      <c r="E169" s="76"/>
    </row>
    <row r="170" spans="1:5" ht="19.5" customHeight="1">
      <c r="A170" s="77" t="s">
        <v>496</v>
      </c>
      <c r="B170" s="78"/>
      <c r="C170" s="124" t="str">
        <f>C154</f>
        <v>31/03/2016</v>
      </c>
      <c r="D170" s="56"/>
      <c r="E170" s="58" t="str">
        <f>E163</f>
        <v>01/01/2016</v>
      </c>
    </row>
    <row r="171" spans="1:5" ht="17.25" customHeight="1">
      <c r="A171" s="79" t="s">
        <v>37</v>
      </c>
      <c r="B171" s="189"/>
      <c r="C171" s="67">
        <v>150000000</v>
      </c>
      <c r="D171" s="86"/>
      <c r="E171" s="67">
        <v>150000000</v>
      </c>
    </row>
    <row r="172" spans="1:5" ht="15">
      <c r="A172" s="69" t="s">
        <v>339</v>
      </c>
      <c r="B172" s="70"/>
      <c r="C172" s="21">
        <f>SUM(C171:C171)</f>
        <v>150000000</v>
      </c>
      <c r="D172" s="192"/>
      <c r="E172" s="71">
        <f>SUM(E171:E171)</f>
        <v>150000000</v>
      </c>
    </row>
    <row r="173" spans="1:5" ht="15" hidden="1">
      <c r="A173" s="73"/>
      <c r="B173" s="73"/>
      <c r="C173" s="74"/>
      <c r="D173" s="74"/>
      <c r="E173" s="74"/>
    </row>
    <row r="174" spans="1:5" ht="15">
      <c r="A174" s="222"/>
      <c r="B174" s="222"/>
      <c r="C174" s="223"/>
      <c r="D174" s="223"/>
      <c r="E174" s="223"/>
    </row>
    <row r="175" spans="1:5" ht="18" customHeight="1">
      <c r="A175" s="77" t="s">
        <v>340</v>
      </c>
      <c r="B175" s="84"/>
      <c r="C175" s="124" t="str">
        <f>C170</f>
        <v>31/03/2016</v>
      </c>
      <c r="D175" s="57"/>
      <c r="E175" s="58" t="s">
        <v>612</v>
      </c>
    </row>
    <row r="176" spans="1:5" ht="15">
      <c r="A176" s="79" t="s">
        <v>634</v>
      </c>
      <c r="B176" s="85"/>
      <c r="C176" s="39">
        <v>132880000</v>
      </c>
      <c r="D176" s="86"/>
      <c r="E176" s="87"/>
    </row>
    <row r="177" spans="1:5" ht="15">
      <c r="A177" s="68" t="s">
        <v>117</v>
      </c>
      <c r="B177" s="126"/>
      <c r="C177" s="127">
        <v>30733120</v>
      </c>
      <c r="D177" s="128"/>
      <c r="E177" s="67">
        <v>17197840</v>
      </c>
    </row>
    <row r="178" spans="1:5" ht="15">
      <c r="A178" s="68" t="s">
        <v>573</v>
      </c>
      <c r="B178" s="126"/>
      <c r="C178" s="127">
        <v>924300000</v>
      </c>
      <c r="D178" s="128"/>
      <c r="E178" s="129">
        <v>190000000</v>
      </c>
    </row>
    <row r="179" spans="1:5" ht="15">
      <c r="A179" s="68" t="s">
        <v>574</v>
      </c>
      <c r="B179" s="126"/>
      <c r="C179" s="127">
        <v>142500000</v>
      </c>
      <c r="D179" s="128"/>
      <c r="E179" s="129">
        <v>82699550</v>
      </c>
    </row>
    <row r="180" spans="1:5" ht="15">
      <c r="A180" s="68" t="s">
        <v>572</v>
      </c>
      <c r="B180" s="126"/>
      <c r="C180" s="127">
        <v>183800000</v>
      </c>
      <c r="D180" s="128"/>
      <c r="E180" s="129">
        <v>74163000</v>
      </c>
    </row>
    <row r="181" spans="1:5" ht="15">
      <c r="A181" s="68" t="s">
        <v>500</v>
      </c>
      <c r="B181" s="126"/>
      <c r="C181" s="127">
        <v>27900000</v>
      </c>
      <c r="D181" s="128"/>
      <c r="E181" s="129">
        <v>91304000</v>
      </c>
    </row>
    <row r="182" spans="1:5" ht="15">
      <c r="A182" s="68" t="s">
        <v>539</v>
      </c>
      <c r="B182" s="126"/>
      <c r="C182" s="127">
        <v>124300000</v>
      </c>
      <c r="D182" s="128"/>
      <c r="E182" s="129">
        <v>19800000</v>
      </c>
    </row>
    <row r="183" spans="1:5" ht="15">
      <c r="A183" s="68" t="s">
        <v>575</v>
      </c>
      <c r="B183" s="126"/>
      <c r="C183" s="127">
        <v>75200000</v>
      </c>
      <c r="D183" s="128"/>
      <c r="E183" s="129">
        <v>112330000</v>
      </c>
    </row>
    <row r="184" spans="1:5" ht="15">
      <c r="A184" s="68" t="s">
        <v>578</v>
      </c>
      <c r="B184" s="126"/>
      <c r="C184" s="127"/>
      <c r="D184" s="128"/>
      <c r="E184" s="129">
        <v>25120000</v>
      </c>
    </row>
    <row r="185" spans="1:5" ht="15">
      <c r="A185" s="68" t="s">
        <v>579</v>
      </c>
      <c r="B185" s="126"/>
      <c r="C185" s="127"/>
      <c r="D185" s="128"/>
      <c r="E185" s="129">
        <v>28365000</v>
      </c>
    </row>
    <row r="186" spans="1:5" ht="15">
      <c r="A186" s="68" t="s">
        <v>580</v>
      </c>
      <c r="B186" s="126"/>
      <c r="C186" s="127">
        <v>37300000</v>
      </c>
      <c r="D186" s="128"/>
      <c r="E186" s="129">
        <v>28370000</v>
      </c>
    </row>
    <row r="187" spans="1:5" ht="15">
      <c r="A187" s="68" t="s">
        <v>576</v>
      </c>
      <c r="B187" s="126"/>
      <c r="C187" s="127"/>
      <c r="D187" s="128"/>
      <c r="E187" s="129">
        <v>63450000</v>
      </c>
    </row>
    <row r="188" spans="1:5" ht="15">
      <c r="A188" s="68" t="s">
        <v>540</v>
      </c>
      <c r="B188" s="126"/>
      <c r="C188" s="127">
        <v>144600000</v>
      </c>
      <c r="D188" s="128"/>
      <c r="E188" s="129">
        <v>60800000</v>
      </c>
    </row>
    <row r="189" spans="1:5" ht="15">
      <c r="A189" s="68" t="s">
        <v>541</v>
      </c>
      <c r="B189" s="126"/>
      <c r="C189" s="127"/>
      <c r="D189" s="128"/>
      <c r="E189" s="129">
        <v>41800000</v>
      </c>
    </row>
    <row r="190" spans="1:5" ht="15">
      <c r="A190" s="243" t="s">
        <v>577</v>
      </c>
      <c r="B190" s="90"/>
      <c r="C190" s="40"/>
      <c r="D190" s="91"/>
      <c r="E190" s="248">
        <v>31460000</v>
      </c>
    </row>
    <row r="191" spans="1:5" ht="15">
      <c r="A191" s="79" t="s">
        <v>499</v>
      </c>
      <c r="B191" s="85"/>
      <c r="C191" s="39">
        <v>31918603301</v>
      </c>
      <c r="D191" s="86"/>
      <c r="E191" s="87">
        <v>32084182579</v>
      </c>
    </row>
    <row r="192" spans="1:5" ht="15">
      <c r="A192" s="68" t="s">
        <v>501</v>
      </c>
      <c r="B192" s="166"/>
      <c r="C192" s="67">
        <v>10000000000</v>
      </c>
      <c r="D192" s="89"/>
      <c r="E192" s="67">
        <v>10000000000</v>
      </c>
    </row>
    <row r="193" spans="1:5" ht="15">
      <c r="A193" s="68" t="s">
        <v>538</v>
      </c>
      <c r="B193" s="88"/>
      <c r="C193" s="16">
        <v>683011300</v>
      </c>
      <c r="D193" s="89"/>
      <c r="E193" s="67">
        <v>53868000</v>
      </c>
    </row>
    <row r="194" spans="1:5" ht="15">
      <c r="A194" s="68" t="s">
        <v>571</v>
      </c>
      <c r="B194" s="88"/>
      <c r="C194" s="16"/>
      <c r="D194" s="89"/>
      <c r="E194" s="67">
        <v>64805000</v>
      </c>
    </row>
    <row r="195" spans="1:5" ht="15">
      <c r="A195" s="68" t="s">
        <v>635</v>
      </c>
      <c r="B195" s="88"/>
      <c r="C195" s="16">
        <v>160100000</v>
      </c>
      <c r="D195" s="89"/>
      <c r="E195" s="67"/>
    </row>
    <row r="196" spans="1:5" ht="15">
      <c r="A196" s="68" t="s">
        <v>39</v>
      </c>
      <c r="B196" s="88"/>
      <c r="C196" s="16"/>
      <c r="D196" s="89"/>
      <c r="E196" s="67">
        <v>48978227</v>
      </c>
    </row>
    <row r="197" spans="1:5" ht="15">
      <c r="A197" s="68" t="s">
        <v>40</v>
      </c>
      <c r="B197" s="88"/>
      <c r="C197" s="16">
        <v>25713405</v>
      </c>
      <c r="D197" s="89"/>
      <c r="E197" s="67">
        <v>24824905</v>
      </c>
    </row>
    <row r="198" spans="1:5" ht="15">
      <c r="A198" s="68" t="s">
        <v>41</v>
      </c>
      <c r="B198" s="166"/>
      <c r="C198" s="67">
        <v>174572265</v>
      </c>
      <c r="D198" s="89"/>
      <c r="E198" s="67">
        <v>174572265</v>
      </c>
    </row>
    <row r="199" spans="1:5" ht="15">
      <c r="A199" s="68" t="s">
        <v>497</v>
      </c>
      <c r="B199" s="88"/>
      <c r="C199" s="16">
        <v>221463368</v>
      </c>
      <c r="D199" s="89"/>
      <c r="E199" s="67">
        <v>300343834</v>
      </c>
    </row>
    <row r="200" spans="1:5" ht="15">
      <c r="A200" s="68" t="s">
        <v>498</v>
      </c>
      <c r="B200" s="88"/>
      <c r="C200" s="16">
        <v>471520000</v>
      </c>
      <c r="D200" s="89"/>
      <c r="E200" s="67">
        <v>425600000</v>
      </c>
    </row>
    <row r="201" spans="1:5" ht="15">
      <c r="A201" s="68" t="s">
        <v>537</v>
      </c>
      <c r="B201" s="88"/>
      <c r="C201" s="16">
        <v>71920820</v>
      </c>
      <c r="D201" s="89"/>
      <c r="E201" s="67">
        <v>122064560</v>
      </c>
    </row>
    <row r="202" spans="1:5" ht="15">
      <c r="A202" s="68" t="s">
        <v>341</v>
      </c>
      <c r="B202" s="88"/>
      <c r="C202" s="16"/>
      <c r="D202" s="89"/>
      <c r="E202" s="67">
        <v>72431021</v>
      </c>
    </row>
    <row r="203" spans="1:5" ht="15">
      <c r="A203" s="68" t="s">
        <v>42</v>
      </c>
      <c r="B203" s="88"/>
      <c r="C203" s="16">
        <v>8691544079</v>
      </c>
      <c r="D203" s="89"/>
      <c r="E203" s="67">
        <v>9808715248</v>
      </c>
    </row>
    <row r="204" spans="1:5" ht="15">
      <c r="A204" s="68" t="s">
        <v>43</v>
      </c>
      <c r="B204" s="88"/>
      <c r="C204" s="16">
        <v>2569624279</v>
      </c>
      <c r="D204" s="89"/>
      <c r="E204" s="67">
        <v>2814465605</v>
      </c>
    </row>
    <row r="205" spans="1:5" ht="15">
      <c r="A205" s="68" t="s">
        <v>342</v>
      </c>
      <c r="B205" s="88"/>
      <c r="C205" s="16">
        <v>89890666</v>
      </c>
      <c r="D205" s="89"/>
      <c r="E205" s="67">
        <v>116582619</v>
      </c>
    </row>
    <row r="206" spans="1:5" ht="15">
      <c r="A206" s="68" t="s">
        <v>343</v>
      </c>
      <c r="B206" s="88"/>
      <c r="C206" s="16">
        <v>321634000</v>
      </c>
      <c r="D206" s="89"/>
      <c r="E206" s="67">
        <v>521225002</v>
      </c>
    </row>
    <row r="207" spans="1:5" ht="18.75" customHeight="1">
      <c r="A207" s="69" t="s">
        <v>344</v>
      </c>
      <c r="B207" s="90"/>
      <c r="C207" s="21">
        <f>SUM(C176:C206)</f>
        <v>57223110603</v>
      </c>
      <c r="D207" s="91"/>
      <c r="E207" s="71">
        <f>SUM(E176:E206)</f>
        <v>57499518255</v>
      </c>
    </row>
    <row r="208" spans="1:5" ht="15" customHeight="1">
      <c r="A208" s="73"/>
      <c r="B208" s="92"/>
      <c r="C208" s="74"/>
      <c r="D208" s="93"/>
      <c r="E208" s="74"/>
    </row>
    <row r="209" spans="1:5" ht="15">
      <c r="A209" s="96" t="s">
        <v>345</v>
      </c>
      <c r="B209" s="85"/>
      <c r="C209" s="130" t="str">
        <f>C175</f>
        <v>31/03/2016</v>
      </c>
      <c r="D209" s="80"/>
      <c r="E209" s="97" t="s">
        <v>612</v>
      </c>
    </row>
    <row r="210" spans="1:5" ht="15">
      <c r="A210" s="121" t="s">
        <v>636</v>
      </c>
      <c r="B210" s="88"/>
      <c r="C210" s="16">
        <v>112500000</v>
      </c>
      <c r="D210" s="89"/>
      <c r="E210" s="67"/>
    </row>
    <row r="211" spans="1:5" ht="15">
      <c r="A211" s="121" t="s">
        <v>542</v>
      </c>
      <c r="B211" s="88"/>
      <c r="C211" s="16">
        <v>10486307380</v>
      </c>
      <c r="D211" s="89"/>
      <c r="E211" s="67">
        <v>5484296942</v>
      </c>
    </row>
    <row r="212" spans="1:5" ht="15">
      <c r="A212" s="68" t="s">
        <v>22</v>
      </c>
      <c r="B212" s="88"/>
      <c r="C212" s="16">
        <v>6050000</v>
      </c>
      <c r="D212" s="89"/>
      <c r="E212" s="67"/>
    </row>
    <row r="213" spans="1:5" ht="15">
      <c r="A213" s="68" t="s">
        <v>346</v>
      </c>
      <c r="B213" s="166"/>
      <c r="C213" s="67">
        <v>345570337</v>
      </c>
      <c r="D213" s="89"/>
      <c r="E213" s="67">
        <v>345570337</v>
      </c>
    </row>
    <row r="214" spans="1:5" ht="15">
      <c r="A214" s="68" t="s">
        <v>347</v>
      </c>
      <c r="B214" s="166"/>
      <c r="C214" s="67">
        <v>202675272</v>
      </c>
      <c r="D214" s="89"/>
      <c r="E214" s="67">
        <v>202675272</v>
      </c>
    </row>
    <row r="215" spans="1:5" ht="15">
      <c r="A215" s="69" t="s">
        <v>344</v>
      </c>
      <c r="B215" s="90"/>
      <c r="C215" s="21">
        <f>SUM(C210:C214)</f>
        <v>11153102989</v>
      </c>
      <c r="D215" s="91"/>
      <c r="E215" s="71">
        <f>SUM(E210:E214)</f>
        <v>6032542551</v>
      </c>
    </row>
    <row r="216" spans="1:5" ht="15">
      <c r="A216" s="73"/>
      <c r="B216" s="92"/>
      <c r="C216" s="74"/>
      <c r="D216" s="93"/>
      <c r="E216" s="74"/>
    </row>
    <row r="217" spans="1:5" ht="19.5" customHeight="1">
      <c r="A217" s="99" t="s">
        <v>348</v>
      </c>
      <c r="B217" s="191"/>
      <c r="C217" s="97" t="str">
        <f>C209</f>
        <v>31/03/2016</v>
      </c>
      <c r="D217" s="80"/>
      <c r="E217" s="97" t="str">
        <f>E209</f>
        <v>01/01/2016</v>
      </c>
    </row>
    <row r="218" spans="1:5" ht="15">
      <c r="A218" s="63" t="s">
        <v>581</v>
      </c>
      <c r="B218" s="100"/>
      <c r="C218" s="67">
        <v>273146000</v>
      </c>
      <c r="D218" s="66"/>
      <c r="E218" s="67">
        <v>413146000</v>
      </c>
    </row>
    <row r="219" spans="1:5" ht="15">
      <c r="A219" s="63" t="s">
        <v>349</v>
      </c>
      <c r="B219" s="100"/>
      <c r="C219" s="67">
        <v>525605556</v>
      </c>
      <c r="D219" s="66"/>
      <c r="E219" s="67">
        <v>76500000</v>
      </c>
    </row>
    <row r="220" spans="1:5" ht="15">
      <c r="A220" s="63" t="s">
        <v>350</v>
      </c>
      <c r="B220" s="100"/>
      <c r="C220" s="67">
        <v>273895356</v>
      </c>
      <c r="D220" s="66"/>
      <c r="E220" s="67">
        <v>360815531</v>
      </c>
    </row>
    <row r="221" spans="1:5" ht="15">
      <c r="A221" s="63" t="s">
        <v>351</v>
      </c>
      <c r="B221" s="100"/>
      <c r="C221" s="67">
        <v>69902528</v>
      </c>
      <c r="D221" s="66"/>
      <c r="E221" s="67">
        <v>58223743</v>
      </c>
    </row>
    <row r="222" spans="1:5" ht="15">
      <c r="A222" s="69" t="s">
        <v>339</v>
      </c>
      <c r="B222" s="190"/>
      <c r="C222" s="71">
        <f>SUM(C218:C221)</f>
        <v>1142549440</v>
      </c>
      <c r="D222" s="72"/>
      <c r="E222" s="71">
        <f>SUM(E218:E221)</f>
        <v>908685274</v>
      </c>
    </row>
    <row r="223" spans="1:5" ht="15">
      <c r="A223" s="178"/>
      <c r="B223" s="178"/>
      <c r="C223" s="178"/>
      <c r="D223" s="178"/>
      <c r="E223" s="178"/>
    </row>
    <row r="224" spans="1:5" ht="19.5" customHeight="1">
      <c r="A224" s="96" t="s">
        <v>36</v>
      </c>
      <c r="B224" s="168"/>
      <c r="C224" s="97" t="str">
        <f>C217</f>
        <v>31/03/2016</v>
      </c>
      <c r="D224" s="80"/>
      <c r="E224" s="97" t="str">
        <f>E209</f>
        <v>01/01/2016</v>
      </c>
    </row>
    <row r="225" spans="1:5" ht="18.75" customHeight="1">
      <c r="A225" s="69" t="s">
        <v>339</v>
      </c>
      <c r="B225" s="70"/>
      <c r="C225" s="71"/>
      <c r="D225" s="72"/>
      <c r="E225" s="71"/>
    </row>
    <row r="226" spans="1:5" ht="12.75" customHeight="1">
      <c r="A226" s="244"/>
      <c r="B226" s="244"/>
      <c r="C226" s="204"/>
      <c r="D226" s="204"/>
      <c r="E226" s="204"/>
    </row>
    <row r="227" spans="1:5" ht="17.25" customHeight="1">
      <c r="A227" s="99" t="s">
        <v>352</v>
      </c>
      <c r="B227" s="249"/>
      <c r="C227" s="97" t="str">
        <f>C224</f>
        <v>31/03/2016</v>
      </c>
      <c r="D227" s="80"/>
      <c r="E227" s="97" t="s">
        <v>443</v>
      </c>
    </row>
    <row r="228" spans="1:5" ht="15">
      <c r="A228" s="63" t="s">
        <v>353</v>
      </c>
      <c r="B228" s="64"/>
      <c r="C228" s="67">
        <v>3914170</v>
      </c>
      <c r="D228" s="66"/>
      <c r="E228" s="67">
        <v>4297228</v>
      </c>
    </row>
    <row r="229" spans="1:5" ht="15">
      <c r="A229" s="63" t="s">
        <v>354</v>
      </c>
      <c r="B229" s="64"/>
      <c r="C229" s="67"/>
      <c r="D229" s="66"/>
      <c r="E229" s="67"/>
    </row>
    <row r="230" spans="1:5" ht="18.75" customHeight="1">
      <c r="A230" s="69" t="s">
        <v>339</v>
      </c>
      <c r="B230" s="70"/>
      <c r="C230" s="71">
        <f>SUM(C228:C229)</f>
        <v>3914170</v>
      </c>
      <c r="D230" s="72"/>
      <c r="E230" s="71">
        <f>SUM(E228:E229)</f>
        <v>4297228</v>
      </c>
    </row>
    <row r="231" spans="1:5" ht="15">
      <c r="A231" s="73"/>
      <c r="B231" s="73"/>
      <c r="C231" s="74"/>
      <c r="D231" s="74"/>
      <c r="E231" s="74"/>
    </row>
    <row r="232" spans="1:5" ht="18.75" customHeight="1">
      <c r="A232" s="99" t="s">
        <v>355</v>
      </c>
      <c r="B232" s="60"/>
      <c r="C232" s="97" t="str">
        <f>C227</f>
        <v>31/03/2016</v>
      </c>
      <c r="D232" s="80"/>
      <c r="E232" s="97" t="str">
        <f>E209</f>
        <v>01/01/2016</v>
      </c>
    </row>
    <row r="233" spans="1:5" ht="15">
      <c r="A233" s="63" t="s">
        <v>356</v>
      </c>
      <c r="B233" s="64"/>
      <c r="C233" s="67">
        <v>58018200</v>
      </c>
      <c r="D233" s="66"/>
      <c r="E233" s="67"/>
    </row>
    <row r="234" spans="1:5" ht="16.5" customHeight="1">
      <c r="A234" s="63" t="s">
        <v>597</v>
      </c>
      <c r="B234" s="64"/>
      <c r="C234" s="67"/>
      <c r="D234" s="66"/>
      <c r="E234" s="67">
        <v>201072759</v>
      </c>
    </row>
    <row r="235" spans="1:5" ht="16.5" customHeight="1">
      <c r="A235" s="69" t="s">
        <v>339</v>
      </c>
      <c r="B235" s="102"/>
      <c r="C235" s="71">
        <f>C233+C234</f>
        <v>58018200</v>
      </c>
      <c r="D235" s="98"/>
      <c r="E235" s="71">
        <f>E233+E234</f>
        <v>201072759</v>
      </c>
    </row>
    <row r="236" spans="1:5" ht="15">
      <c r="A236" s="73"/>
      <c r="B236" s="105"/>
      <c r="C236" s="74"/>
      <c r="D236" s="93"/>
      <c r="E236" s="74"/>
    </row>
    <row r="237" ht="18.75" customHeight="1">
      <c r="A237" s="27" t="s">
        <v>357</v>
      </c>
    </row>
    <row r="238" spans="1:7" ht="15">
      <c r="A238" s="30"/>
      <c r="B238" s="30" t="s">
        <v>358</v>
      </c>
      <c r="C238" s="30" t="s">
        <v>359</v>
      </c>
      <c r="D238" s="30" t="s">
        <v>360</v>
      </c>
      <c r="E238" s="30" t="s">
        <v>361</v>
      </c>
      <c r="F238" s="30" t="s">
        <v>362</v>
      </c>
      <c r="G238" s="30" t="s">
        <v>363</v>
      </c>
    </row>
    <row r="239" spans="1:7" ht="15">
      <c r="A239" s="36" t="s">
        <v>364</v>
      </c>
      <c r="B239" s="36" t="s">
        <v>365</v>
      </c>
      <c r="C239" s="36" t="s">
        <v>366</v>
      </c>
      <c r="D239" s="36" t="s">
        <v>367</v>
      </c>
      <c r="E239" s="36" t="s">
        <v>368</v>
      </c>
      <c r="F239" s="36" t="s">
        <v>369</v>
      </c>
      <c r="G239" s="36" t="s">
        <v>370</v>
      </c>
    </row>
    <row r="240" spans="1:7" ht="15">
      <c r="A240" s="103" t="s">
        <v>371</v>
      </c>
      <c r="B240" s="24"/>
      <c r="C240" s="24"/>
      <c r="D240" s="24"/>
      <c r="E240" s="24"/>
      <c r="F240" s="24"/>
      <c r="G240" s="24"/>
    </row>
    <row r="241" spans="1:7" ht="15">
      <c r="A241" s="11" t="s">
        <v>372</v>
      </c>
      <c r="B241" s="14">
        <v>24413393608</v>
      </c>
      <c r="C241" s="14">
        <v>936242088</v>
      </c>
      <c r="D241" s="14">
        <v>14038262153</v>
      </c>
      <c r="E241" s="14">
        <v>543330222</v>
      </c>
      <c r="F241" s="14">
        <v>1658978709</v>
      </c>
      <c r="G241" s="14">
        <f>SUM(B241:F241)</f>
        <v>41590206780</v>
      </c>
    </row>
    <row r="242" spans="1:7" ht="15">
      <c r="A242" s="11" t="s">
        <v>373</v>
      </c>
      <c r="B242" s="120">
        <v>1230362145</v>
      </c>
      <c r="C242" s="16"/>
      <c r="D242" s="120"/>
      <c r="E242" s="16"/>
      <c r="F242" s="16"/>
      <c r="G242" s="16">
        <f>SUM(B242:F242)</f>
        <v>1230362145</v>
      </c>
    </row>
    <row r="243" spans="1:7" ht="15">
      <c r="A243" s="11" t="s">
        <v>375</v>
      </c>
      <c r="B243" s="14">
        <f>B241+B242</f>
        <v>25643755753</v>
      </c>
      <c r="C243" s="14">
        <f>C241+C242</f>
        <v>936242088</v>
      </c>
      <c r="D243" s="14">
        <f>D241+D242</f>
        <v>14038262153</v>
      </c>
      <c r="E243" s="14">
        <f>E241+E242</f>
        <v>543330222</v>
      </c>
      <c r="F243" s="14">
        <f>F241+F242</f>
        <v>1658978709</v>
      </c>
      <c r="G243" s="14">
        <f>SUM(B243:F243)</f>
        <v>42820568925</v>
      </c>
    </row>
    <row r="244" spans="1:7" ht="15">
      <c r="A244" s="12" t="s">
        <v>376</v>
      </c>
      <c r="B244" s="16"/>
      <c r="C244" s="16"/>
      <c r="D244" s="16"/>
      <c r="E244" s="16"/>
      <c r="F244" s="16"/>
      <c r="G244" s="16"/>
    </row>
    <row r="245" spans="1:7" ht="15">
      <c r="A245" s="11" t="s">
        <v>372</v>
      </c>
      <c r="B245" s="14">
        <v>20408789102</v>
      </c>
      <c r="C245" s="14">
        <v>678329682</v>
      </c>
      <c r="D245" s="14">
        <v>6176059551</v>
      </c>
      <c r="E245" s="14">
        <v>540977167</v>
      </c>
      <c r="F245" s="14">
        <v>1658978709</v>
      </c>
      <c r="G245" s="14">
        <f>SUM(B245:F245)</f>
        <v>29463134211</v>
      </c>
    </row>
    <row r="246" spans="1:7" ht="15">
      <c r="A246" s="11" t="s">
        <v>373</v>
      </c>
      <c r="B246" s="16">
        <f>B247</f>
        <v>94314609</v>
      </c>
      <c r="C246" s="16">
        <f>C247</f>
        <v>7033974</v>
      </c>
      <c r="D246" s="16">
        <f>D247</f>
        <v>533925390</v>
      </c>
      <c r="E246" s="16">
        <f>E247</f>
        <v>513419</v>
      </c>
      <c r="F246" s="16"/>
      <c r="G246" s="16">
        <f>SUM(B246:F246)</f>
        <v>635787392</v>
      </c>
    </row>
    <row r="247" spans="1:7" ht="15">
      <c r="A247" s="11" t="s">
        <v>377</v>
      </c>
      <c r="B247" s="16">
        <v>94314609</v>
      </c>
      <c r="C247" s="16">
        <v>7033974</v>
      </c>
      <c r="D247" s="16">
        <v>533925390</v>
      </c>
      <c r="E247" s="16">
        <v>513419</v>
      </c>
      <c r="F247" s="16"/>
      <c r="G247" s="16">
        <f>SUM(B247:F247)</f>
        <v>635787392</v>
      </c>
    </row>
    <row r="248" spans="1:7" ht="15">
      <c r="A248" s="11" t="s">
        <v>374</v>
      </c>
      <c r="B248" s="16"/>
      <c r="C248" s="16"/>
      <c r="D248" s="16"/>
      <c r="E248" s="16"/>
      <c r="F248" s="16"/>
      <c r="G248" s="16">
        <f>SUM(B248:F248)</f>
        <v>0</v>
      </c>
    </row>
    <row r="249" spans="1:7" ht="15">
      <c r="A249" s="11" t="s">
        <v>375</v>
      </c>
      <c r="B249" s="14">
        <f>B245+B246-B248</f>
        <v>20503103711</v>
      </c>
      <c r="C249" s="14">
        <f>C245+C246-C248</f>
        <v>685363656</v>
      </c>
      <c r="D249" s="14">
        <f>D245+D246-D248</f>
        <v>6709984941</v>
      </c>
      <c r="E249" s="14">
        <f>E245+E246-E248</f>
        <v>541490586</v>
      </c>
      <c r="F249" s="14">
        <f>F245+F246-F248</f>
        <v>1658978709</v>
      </c>
      <c r="G249" s="14">
        <f>SUM(B249:F249)</f>
        <v>30098921603</v>
      </c>
    </row>
    <row r="250" spans="1:7" ht="15">
      <c r="A250" s="12" t="s">
        <v>378</v>
      </c>
      <c r="B250" s="16"/>
      <c r="C250" s="16"/>
      <c r="D250" s="16"/>
      <c r="E250" s="16"/>
      <c r="F250" s="16"/>
      <c r="G250" s="16"/>
    </row>
    <row r="251" spans="1:7" ht="15">
      <c r="A251" s="11" t="s">
        <v>379</v>
      </c>
      <c r="B251" s="16">
        <f>B241-B245</f>
        <v>4004604506</v>
      </c>
      <c r="C251" s="16">
        <f>C241-C245</f>
        <v>257912406</v>
      </c>
      <c r="D251" s="16">
        <f>D241-D245</f>
        <v>7862202602</v>
      </c>
      <c r="E251" s="16">
        <f>E241-E245</f>
        <v>2353055</v>
      </c>
      <c r="F251" s="16">
        <f>F241-F245</f>
        <v>0</v>
      </c>
      <c r="G251" s="16">
        <f>SUM(B251:F251)</f>
        <v>12127072569</v>
      </c>
    </row>
    <row r="252" spans="1:7" ht="15">
      <c r="A252" s="26" t="s">
        <v>380</v>
      </c>
      <c r="B252" s="151">
        <f>B243-B249</f>
        <v>5140652042</v>
      </c>
      <c r="C252" s="40">
        <f>C243-C249</f>
        <v>250878432</v>
      </c>
      <c r="D252" s="151">
        <f>D243-D249</f>
        <v>7328277212</v>
      </c>
      <c r="E252" s="151">
        <f>E243-E249</f>
        <v>1839636</v>
      </c>
      <c r="F252" s="40">
        <f>F243-F249</f>
        <v>0</v>
      </c>
      <c r="G252" s="151">
        <f>SUM(B252:F252)</f>
        <v>12721647322</v>
      </c>
    </row>
    <row r="253" spans="1:7" ht="14.25" customHeight="1">
      <c r="A253" s="169"/>
      <c r="B253" s="180"/>
      <c r="C253" s="181"/>
      <c r="D253" s="181"/>
      <c r="E253" s="181"/>
      <c r="F253" s="181"/>
      <c r="G253" s="180"/>
    </row>
    <row r="254" spans="1:7" ht="15">
      <c r="A254" s="104" t="s">
        <v>381</v>
      </c>
      <c r="B254" s="105"/>
      <c r="C254" s="105"/>
      <c r="D254" s="105"/>
      <c r="E254" s="182"/>
      <c r="G254" s="105"/>
    </row>
    <row r="255" spans="1:5" ht="15">
      <c r="A255" s="30" t="s">
        <v>364</v>
      </c>
      <c r="B255" s="30" t="s">
        <v>382</v>
      </c>
      <c r="C255" s="30" t="s">
        <v>383</v>
      </c>
      <c r="D255" s="30" t="s">
        <v>384</v>
      </c>
      <c r="E255" s="95"/>
    </row>
    <row r="256" spans="1:4" ht="15">
      <c r="A256" s="35"/>
      <c r="B256" s="36" t="s">
        <v>385</v>
      </c>
      <c r="C256" s="36" t="s">
        <v>386</v>
      </c>
      <c r="D256" s="36" t="s">
        <v>387</v>
      </c>
    </row>
    <row r="257" spans="1:4" ht="15">
      <c r="A257" s="103" t="s">
        <v>371</v>
      </c>
      <c r="B257" s="24"/>
      <c r="C257" s="24"/>
      <c r="D257" s="24"/>
    </row>
    <row r="258" spans="1:5" ht="15">
      <c r="A258" s="11" t="s">
        <v>372</v>
      </c>
      <c r="B258" s="16">
        <v>16168057000</v>
      </c>
      <c r="C258" s="16">
        <v>188000000</v>
      </c>
      <c r="D258" s="14">
        <f>SUM(B258:C258)</f>
        <v>16356057000</v>
      </c>
      <c r="E258" s="242"/>
    </row>
    <row r="259" spans="1:4" ht="15">
      <c r="A259" s="11" t="s">
        <v>375</v>
      </c>
      <c r="B259" s="16">
        <f>B258</f>
        <v>16168057000</v>
      </c>
      <c r="C259" s="16">
        <f>C258</f>
        <v>188000000</v>
      </c>
      <c r="D259" s="152">
        <f>D258</f>
        <v>16356057000</v>
      </c>
    </row>
    <row r="260" spans="1:4" ht="15">
      <c r="A260" s="12" t="s">
        <v>376</v>
      </c>
      <c r="B260" s="16"/>
      <c r="C260" s="16"/>
      <c r="D260" s="16"/>
    </row>
    <row r="261" spans="1:4" ht="15">
      <c r="A261" s="26" t="s">
        <v>372</v>
      </c>
      <c r="B261" s="40"/>
      <c r="C261" s="40">
        <v>102166665</v>
      </c>
      <c r="D261" s="21">
        <f>SUM(B261:C261)</f>
        <v>102166665</v>
      </c>
    </row>
    <row r="262" spans="1:4" ht="15">
      <c r="A262" s="105"/>
      <c r="B262" s="93"/>
      <c r="C262" s="93"/>
      <c r="D262" s="93"/>
    </row>
    <row r="263" spans="1:4" ht="15">
      <c r="A263" s="105"/>
      <c r="B263" s="93"/>
      <c r="C263" s="93"/>
      <c r="D263" s="93"/>
    </row>
    <row r="264" spans="1:4" ht="15">
      <c r="A264" s="24" t="s">
        <v>373</v>
      </c>
      <c r="B264" s="39"/>
      <c r="C264" s="39">
        <f>C265</f>
        <v>10416666</v>
      </c>
      <c r="D264" s="39">
        <f>SUM(B264:C264)</f>
        <v>10416666</v>
      </c>
    </row>
    <row r="265" spans="1:4" ht="15">
      <c r="A265" s="170" t="s">
        <v>377</v>
      </c>
      <c r="B265" s="127"/>
      <c r="C265" s="127">
        <v>10416666</v>
      </c>
      <c r="D265" s="127">
        <f>SUM(B265:C265)</f>
        <v>10416666</v>
      </c>
    </row>
    <row r="266" spans="1:4" ht="15">
      <c r="A266" s="11" t="s">
        <v>374</v>
      </c>
      <c r="B266" s="16"/>
      <c r="C266" s="16"/>
      <c r="D266" s="16"/>
    </row>
    <row r="267" spans="1:4" ht="15">
      <c r="A267" s="11" t="s">
        <v>375</v>
      </c>
      <c r="B267" s="16">
        <f>B261+B262-B266</f>
        <v>0</v>
      </c>
      <c r="C267" s="16">
        <f>C261+C262-C266</f>
        <v>102166665</v>
      </c>
      <c r="D267" s="14">
        <f>D261+D264-D266</f>
        <v>112583331</v>
      </c>
    </row>
    <row r="268" spans="1:4" ht="15">
      <c r="A268" s="12" t="s">
        <v>378</v>
      </c>
      <c r="B268" s="16"/>
      <c r="C268" s="16"/>
      <c r="D268" s="16"/>
    </row>
    <row r="269" spans="1:4" ht="15">
      <c r="A269" s="11" t="s">
        <v>379</v>
      </c>
      <c r="B269" s="16">
        <f>B258-B261</f>
        <v>16168057000</v>
      </c>
      <c r="C269" s="16">
        <f>C258-C261</f>
        <v>85833335</v>
      </c>
      <c r="D269" s="16">
        <f>D258-D261</f>
        <v>16253890335</v>
      </c>
    </row>
    <row r="270" spans="1:4" ht="15">
      <c r="A270" s="26" t="s">
        <v>380</v>
      </c>
      <c r="B270" s="40">
        <f>B259-B267</f>
        <v>16168057000</v>
      </c>
      <c r="C270" s="40">
        <f>C259-C267</f>
        <v>85833335</v>
      </c>
      <c r="D270" s="151">
        <f>D259-D267</f>
        <v>16243473669</v>
      </c>
    </row>
    <row r="271" spans="1:4" ht="15">
      <c r="A271" s="105"/>
      <c r="B271" s="93"/>
      <c r="C271" s="93"/>
      <c r="D271" s="179"/>
    </row>
    <row r="272" spans="1:5" ht="15">
      <c r="A272" s="99" t="s">
        <v>388</v>
      </c>
      <c r="B272" s="60"/>
      <c r="C272" s="60"/>
      <c r="D272" s="130" t="str">
        <f>C227</f>
        <v>31/03/2016</v>
      </c>
      <c r="E272" s="97" t="s">
        <v>612</v>
      </c>
    </row>
    <row r="273" spans="1:5" ht="15">
      <c r="A273" s="63" t="s">
        <v>389</v>
      </c>
      <c r="B273" s="64"/>
      <c r="C273" s="64"/>
      <c r="D273" s="11"/>
      <c r="E273" s="100"/>
    </row>
    <row r="274" spans="1:5" ht="15">
      <c r="A274" s="63" t="s">
        <v>503</v>
      </c>
      <c r="B274" s="64"/>
      <c r="C274" s="64"/>
      <c r="D274" s="16">
        <v>34272540195</v>
      </c>
      <c r="E274" s="16">
        <v>34272540195</v>
      </c>
    </row>
    <row r="275" spans="1:5" ht="15">
      <c r="A275" s="63" t="s">
        <v>582</v>
      </c>
      <c r="B275" s="64"/>
      <c r="C275" s="64"/>
      <c r="D275" s="16">
        <v>49104835</v>
      </c>
      <c r="E275" s="16">
        <v>25762120</v>
      </c>
    </row>
    <row r="276" spans="1:5" ht="15">
      <c r="A276" s="63" t="s">
        <v>390</v>
      </c>
      <c r="B276" s="64"/>
      <c r="C276" s="64"/>
      <c r="D276" s="16">
        <v>717507500</v>
      </c>
      <c r="E276" s="16">
        <v>717507500</v>
      </c>
    </row>
    <row r="277" spans="1:5" ht="15">
      <c r="A277" s="63" t="s">
        <v>391</v>
      </c>
      <c r="B277" s="64"/>
      <c r="C277" s="64"/>
      <c r="D277" s="16"/>
      <c r="E277" s="16">
        <v>1845000000</v>
      </c>
    </row>
    <row r="278" spans="1:5" ht="15">
      <c r="A278" s="63" t="s">
        <v>392</v>
      </c>
      <c r="B278" s="64"/>
      <c r="C278" s="64"/>
      <c r="D278" s="16">
        <v>18155930592</v>
      </c>
      <c r="E278" s="16">
        <v>18155930592</v>
      </c>
    </row>
    <row r="279" spans="1:5" ht="18.75" customHeight="1">
      <c r="A279" s="69" t="s">
        <v>339</v>
      </c>
      <c r="B279" s="102"/>
      <c r="C279" s="102"/>
      <c r="D279" s="122">
        <f>SUM(D274:D278)</f>
        <v>53195083122</v>
      </c>
      <c r="E279" s="123">
        <f>SUM(E274:E278)</f>
        <v>55016740407</v>
      </c>
    </row>
    <row r="280" spans="1:5" ht="15">
      <c r="A280" s="105"/>
      <c r="B280" s="105"/>
      <c r="D280" s="105"/>
      <c r="E280" s="105"/>
    </row>
    <row r="281" spans="1:5" ht="15">
      <c r="A281" s="99" t="s">
        <v>393</v>
      </c>
      <c r="B281" s="60"/>
      <c r="C281" s="60"/>
      <c r="D281" s="130" t="str">
        <f>D272</f>
        <v>31/03/2016</v>
      </c>
      <c r="E281" s="97" t="str">
        <f>E272</f>
        <v>01/01/2016</v>
      </c>
    </row>
    <row r="282" spans="1:5" ht="15">
      <c r="A282" s="63" t="s">
        <v>394</v>
      </c>
      <c r="B282" s="64"/>
      <c r="C282" s="64"/>
      <c r="D282" s="16">
        <v>35472741</v>
      </c>
      <c r="E282" s="16">
        <v>35950150</v>
      </c>
    </row>
    <row r="283" spans="1:5" ht="15">
      <c r="A283" s="63" t="s">
        <v>543</v>
      </c>
      <c r="B283" s="64"/>
      <c r="C283" s="64"/>
      <c r="D283" s="16"/>
      <c r="E283" s="16">
        <v>2125000</v>
      </c>
    </row>
    <row r="284" spans="1:5" ht="15">
      <c r="A284" s="63" t="s">
        <v>395</v>
      </c>
      <c r="B284" s="64"/>
      <c r="C284" s="64"/>
      <c r="D284" s="16">
        <v>16062962</v>
      </c>
      <c r="E284" s="16">
        <v>22594031</v>
      </c>
    </row>
    <row r="285" spans="1:5" ht="15">
      <c r="A285" s="69" t="s">
        <v>339</v>
      </c>
      <c r="B285" s="102"/>
      <c r="C285" s="102"/>
      <c r="D285" s="21">
        <f>SUM(D282:D284)</f>
        <v>51535703</v>
      </c>
      <c r="E285" s="71">
        <f>SUM(E282:E284)</f>
        <v>60669181</v>
      </c>
    </row>
    <row r="286" spans="1:5" ht="15">
      <c r="A286" s="73"/>
      <c r="B286" s="105"/>
      <c r="C286" s="105"/>
      <c r="D286" s="74"/>
      <c r="E286" s="74"/>
    </row>
    <row r="287" spans="1:6" ht="15">
      <c r="A287" s="96" t="s">
        <v>396</v>
      </c>
      <c r="B287" s="60"/>
      <c r="C287" s="107"/>
      <c r="D287" s="130" t="str">
        <f>D272</f>
        <v>31/03/2016</v>
      </c>
      <c r="E287" s="97" t="str">
        <f>E272</f>
        <v>01/01/2016</v>
      </c>
      <c r="F287" s="131"/>
    </row>
    <row r="288" spans="1:6" ht="15">
      <c r="A288" s="68" t="s">
        <v>397</v>
      </c>
      <c r="B288" s="64"/>
      <c r="C288" s="231"/>
      <c r="D288" s="16">
        <v>11537207213</v>
      </c>
      <c r="E288" s="16"/>
      <c r="F288" s="132"/>
    </row>
    <row r="289" spans="1:6" ht="15">
      <c r="A289" s="69" t="s">
        <v>339</v>
      </c>
      <c r="B289" s="102"/>
      <c r="C289" s="108"/>
      <c r="D289" s="122">
        <f>SUM(D288:D288)</f>
        <v>11537207213</v>
      </c>
      <c r="E289" s="122">
        <f>SUM(E288:E288)</f>
        <v>0</v>
      </c>
      <c r="F289" s="131"/>
    </row>
    <row r="290" spans="1:6" ht="15">
      <c r="A290" s="73"/>
      <c r="B290" s="105"/>
      <c r="C290" s="105"/>
      <c r="D290" s="224"/>
      <c r="E290" s="224"/>
      <c r="F290" s="105"/>
    </row>
    <row r="291" spans="1:5" ht="15">
      <c r="A291" s="96" t="s">
        <v>398</v>
      </c>
      <c r="B291" s="60"/>
      <c r="C291" s="62"/>
      <c r="D291" s="130" t="str">
        <f>D287</f>
        <v>31/03/2016</v>
      </c>
      <c r="E291" s="97" t="str">
        <f>E287</f>
        <v>01/01/2016</v>
      </c>
    </row>
    <row r="292" spans="1:5" ht="15">
      <c r="A292" s="68" t="s">
        <v>399</v>
      </c>
      <c r="B292" s="64"/>
      <c r="C292" s="66"/>
      <c r="D292" s="120">
        <v>281700165</v>
      </c>
      <c r="E292" s="120"/>
    </row>
    <row r="293" spans="1:5" ht="15">
      <c r="A293" s="68" t="s">
        <v>400</v>
      </c>
      <c r="B293" s="64"/>
      <c r="C293" s="66"/>
      <c r="D293" s="16">
        <v>586419948</v>
      </c>
      <c r="E293" s="16"/>
    </row>
    <row r="294" spans="1:5" ht="15">
      <c r="A294" s="68" t="s">
        <v>544</v>
      </c>
      <c r="B294" s="64"/>
      <c r="C294" s="83"/>
      <c r="D294" s="16"/>
      <c r="E294" s="16">
        <v>106246603</v>
      </c>
    </row>
    <row r="295" spans="1:5" ht="15">
      <c r="A295" s="69" t="s">
        <v>339</v>
      </c>
      <c r="B295" s="102"/>
      <c r="C295" s="71"/>
      <c r="D295" s="71">
        <f>SUM(D292:D294)</f>
        <v>868120113</v>
      </c>
      <c r="E295" s="71">
        <f>SUM(E292:E294)</f>
        <v>106246603</v>
      </c>
    </row>
    <row r="296" spans="1:5" ht="15">
      <c r="A296" s="73"/>
      <c r="B296" s="105"/>
      <c r="C296" s="74"/>
      <c r="D296" s="74"/>
      <c r="E296" s="74"/>
    </row>
    <row r="297" spans="1:6" ht="15">
      <c r="A297" s="96" t="s">
        <v>401</v>
      </c>
      <c r="B297" s="60"/>
      <c r="C297" s="106"/>
      <c r="D297" s="130" t="str">
        <f>D291</f>
        <v>31/03/2016</v>
      </c>
      <c r="E297" s="97" t="str">
        <f>E291</f>
        <v>01/01/2016</v>
      </c>
      <c r="F297" s="107"/>
    </row>
    <row r="298" spans="1:6" ht="15">
      <c r="A298" s="243" t="s">
        <v>402</v>
      </c>
      <c r="B298" s="102"/>
      <c r="C298" s="71"/>
      <c r="D298" s="40">
        <v>9747052120</v>
      </c>
      <c r="E298" s="40">
        <v>4997716120</v>
      </c>
      <c r="F298" s="108"/>
    </row>
    <row r="299" spans="1:6" ht="15">
      <c r="A299" s="79" t="s">
        <v>403</v>
      </c>
      <c r="B299" s="60"/>
      <c r="C299" s="111"/>
      <c r="D299" s="39">
        <v>27836780</v>
      </c>
      <c r="E299" s="39"/>
      <c r="F299" s="107"/>
    </row>
    <row r="300" spans="1:6" ht="15">
      <c r="A300" s="68" t="s">
        <v>404</v>
      </c>
      <c r="B300" s="64"/>
      <c r="C300" s="82"/>
      <c r="D300" s="16">
        <f>SUM(C301:C311)</f>
        <v>1376959042</v>
      </c>
      <c r="E300" s="16">
        <f>SUM(F301:F311)</f>
        <v>1376959042</v>
      </c>
      <c r="F300" s="100"/>
    </row>
    <row r="301" spans="1:6" ht="15">
      <c r="A301" s="68" t="s">
        <v>405</v>
      </c>
      <c r="B301" s="64"/>
      <c r="C301" s="16">
        <v>593959042</v>
      </c>
      <c r="D301" s="11"/>
      <c r="E301" s="11"/>
      <c r="F301" s="16">
        <v>593959042</v>
      </c>
    </row>
    <row r="302" spans="1:6" ht="15">
      <c r="A302" s="68" t="s">
        <v>407</v>
      </c>
      <c r="B302" s="64"/>
      <c r="C302" s="16">
        <v>300000000</v>
      </c>
      <c r="D302" s="11"/>
      <c r="E302" s="11"/>
      <c r="F302" s="16">
        <v>300000000</v>
      </c>
    </row>
    <row r="303" spans="1:6" ht="15">
      <c r="A303" s="68" t="s">
        <v>408</v>
      </c>
      <c r="B303" s="64"/>
      <c r="C303" s="16">
        <v>200000000</v>
      </c>
      <c r="D303" s="11"/>
      <c r="E303" s="11"/>
      <c r="F303" s="16">
        <v>200000000</v>
      </c>
    </row>
    <row r="304" spans="1:6" ht="15">
      <c r="A304" s="68" t="s">
        <v>409</v>
      </c>
      <c r="B304" s="64"/>
      <c r="C304" s="16">
        <v>30000000</v>
      </c>
      <c r="D304" s="11"/>
      <c r="E304" s="11"/>
      <c r="F304" s="16">
        <v>30000000</v>
      </c>
    </row>
    <row r="305" spans="1:6" ht="15">
      <c r="A305" s="68" t="s">
        <v>411</v>
      </c>
      <c r="B305" s="64"/>
      <c r="C305" s="16">
        <v>30000000</v>
      </c>
      <c r="D305" s="11"/>
      <c r="E305" s="11"/>
      <c r="F305" s="16">
        <v>30000000</v>
      </c>
    </row>
    <row r="306" spans="1:6" ht="15">
      <c r="A306" s="68" t="s">
        <v>406</v>
      </c>
      <c r="B306" s="64"/>
      <c r="C306" s="16">
        <v>20000000</v>
      </c>
      <c r="D306" s="11"/>
      <c r="E306" s="11"/>
      <c r="F306" s="16">
        <v>20000000</v>
      </c>
    </row>
    <row r="307" spans="1:6" ht="15">
      <c r="A307" s="68" t="s">
        <v>410</v>
      </c>
      <c r="B307" s="64"/>
      <c r="C307" s="16">
        <v>20000000</v>
      </c>
      <c r="D307" s="11"/>
      <c r="E307" s="11"/>
      <c r="F307" s="16">
        <v>20000000</v>
      </c>
    </row>
    <row r="308" spans="1:6" ht="15">
      <c r="A308" s="68" t="s">
        <v>35</v>
      </c>
      <c r="B308" s="64"/>
      <c r="C308" s="16">
        <v>20000000</v>
      </c>
      <c r="D308" s="11"/>
      <c r="E308" s="11"/>
      <c r="F308" s="16">
        <v>20000000</v>
      </c>
    </row>
    <row r="309" spans="1:6" ht="15">
      <c r="A309" s="68" t="s">
        <v>115</v>
      </c>
      <c r="B309" s="64"/>
      <c r="C309" s="16">
        <v>135000000</v>
      </c>
      <c r="D309" s="11"/>
      <c r="E309" s="11"/>
      <c r="F309" s="16">
        <v>135000000</v>
      </c>
    </row>
    <row r="310" spans="1:6" ht="15">
      <c r="A310" s="68" t="s">
        <v>502</v>
      </c>
      <c r="B310" s="64"/>
      <c r="C310" s="16">
        <v>8000000</v>
      </c>
      <c r="D310" s="11"/>
      <c r="E310" s="11"/>
      <c r="F310" s="16">
        <v>8000000</v>
      </c>
    </row>
    <row r="311" spans="1:6" ht="15">
      <c r="A311" s="68" t="s">
        <v>583</v>
      </c>
      <c r="B311" s="64"/>
      <c r="C311" s="16">
        <v>20000000</v>
      </c>
      <c r="D311" s="11"/>
      <c r="E311" s="11"/>
      <c r="F311" s="16">
        <v>20000000</v>
      </c>
    </row>
    <row r="312" spans="1:6" ht="15">
      <c r="A312" s="69" t="s">
        <v>339</v>
      </c>
      <c r="B312" s="102"/>
      <c r="C312" s="40"/>
      <c r="D312" s="21">
        <f>SUM(D298:D301)</f>
        <v>11151847942</v>
      </c>
      <c r="E312" s="21">
        <f>SUM(E298:E301)</f>
        <v>6374675162</v>
      </c>
      <c r="F312" s="108"/>
    </row>
    <row r="313" spans="1:6" ht="9.75" customHeight="1">
      <c r="A313" s="73"/>
      <c r="B313" s="105"/>
      <c r="C313" s="93"/>
      <c r="D313" s="74"/>
      <c r="E313" s="74"/>
      <c r="F313" s="105"/>
    </row>
    <row r="314" ht="15" customHeight="1">
      <c r="A314" s="27" t="s">
        <v>412</v>
      </c>
    </row>
    <row r="315" ht="17.25" customHeight="1">
      <c r="A315" s="22" t="s">
        <v>413</v>
      </c>
    </row>
    <row r="316" spans="1:6" ht="15">
      <c r="A316" s="109"/>
      <c r="B316" s="43" t="s">
        <v>414</v>
      </c>
      <c r="C316" s="31" t="s">
        <v>415</v>
      </c>
      <c r="D316" s="43" t="s">
        <v>416</v>
      </c>
      <c r="E316" s="43" t="s">
        <v>417</v>
      </c>
      <c r="F316" s="43" t="s">
        <v>418</v>
      </c>
    </row>
    <row r="317" spans="1:6" ht="15">
      <c r="A317" s="33"/>
      <c r="B317" s="35"/>
      <c r="C317" s="34" t="s">
        <v>419</v>
      </c>
      <c r="D317" s="44"/>
      <c r="E317" s="44" t="s">
        <v>420</v>
      </c>
      <c r="F317" s="197" t="s">
        <v>421</v>
      </c>
    </row>
    <row r="318" spans="1:6" ht="15">
      <c r="A318" s="99" t="s">
        <v>422</v>
      </c>
      <c r="B318" s="110">
        <v>82146920000</v>
      </c>
      <c r="C318" s="111">
        <v>32390192180</v>
      </c>
      <c r="D318" s="14">
        <v>-6465116864</v>
      </c>
      <c r="E318" s="110">
        <v>35213905585</v>
      </c>
      <c r="F318" s="198">
        <v>6895533822</v>
      </c>
    </row>
    <row r="319" spans="1:6" ht="15">
      <c r="A319" s="63" t="s">
        <v>623</v>
      </c>
      <c r="B319" s="14"/>
      <c r="C319" s="82"/>
      <c r="D319" s="16">
        <v>-1692214520</v>
      </c>
      <c r="E319" s="14"/>
      <c r="F319" s="196"/>
    </row>
    <row r="320" spans="1:6" ht="15">
      <c r="A320" s="63" t="s">
        <v>624</v>
      </c>
      <c r="B320" s="11"/>
      <c r="C320" s="100"/>
      <c r="D320" s="16"/>
      <c r="E320" s="16"/>
      <c r="F320" s="195">
        <v>37804179393</v>
      </c>
    </row>
    <row r="321" spans="1:6" ht="15">
      <c r="A321" s="63" t="s">
        <v>423</v>
      </c>
      <c r="B321" s="11"/>
      <c r="C321" s="100"/>
      <c r="D321" s="16"/>
      <c r="E321" s="16">
        <v>271164144</v>
      </c>
      <c r="F321" s="195">
        <v>-271164144</v>
      </c>
    </row>
    <row r="322" spans="1:6" ht="15">
      <c r="A322" s="63" t="s">
        <v>424</v>
      </c>
      <c r="B322" s="11"/>
      <c r="C322" s="100"/>
      <c r="D322" s="16"/>
      <c r="E322" s="16"/>
      <c r="F322" s="195">
        <v>-1186304278</v>
      </c>
    </row>
    <row r="323" spans="1:6" ht="15">
      <c r="A323" s="112" t="s">
        <v>425</v>
      </c>
      <c r="B323" s="17"/>
      <c r="C323" s="113"/>
      <c r="D323" s="19"/>
      <c r="E323" s="19"/>
      <c r="F323" s="195">
        <v>-17276948400</v>
      </c>
    </row>
    <row r="324" spans="1:6" ht="17.25" customHeight="1">
      <c r="A324" s="183" t="s">
        <v>426</v>
      </c>
      <c r="B324" s="21">
        <f>B318</f>
        <v>82146920000</v>
      </c>
      <c r="C324" s="21">
        <f>C318</f>
        <v>32390192180</v>
      </c>
      <c r="D324" s="21">
        <f>D318+D319</f>
        <v>-8157331384</v>
      </c>
      <c r="E324" s="21">
        <f>E318+E321</f>
        <v>35485069729</v>
      </c>
      <c r="F324" s="199">
        <f>F318+F320+F321+F322+F323</f>
        <v>25965296393</v>
      </c>
    </row>
    <row r="325" spans="1:6" ht="15">
      <c r="A325" s="104"/>
      <c r="B325" s="105"/>
      <c r="C325" s="105"/>
      <c r="D325" s="74"/>
      <c r="E325" s="74"/>
      <c r="F325" s="225"/>
    </row>
    <row r="326" spans="1:6" ht="15">
      <c r="A326" s="99" t="s">
        <v>427</v>
      </c>
      <c r="B326" s="110">
        <v>82146920000</v>
      </c>
      <c r="C326" s="111">
        <v>32390192180</v>
      </c>
      <c r="D326" s="111">
        <v>-8157331384</v>
      </c>
      <c r="E326" s="110">
        <v>35485069729</v>
      </c>
      <c r="F326" s="198">
        <v>25965296393</v>
      </c>
    </row>
    <row r="327" spans="1:6" ht="15">
      <c r="A327" s="101" t="s">
        <v>428</v>
      </c>
      <c r="B327" s="11"/>
      <c r="C327" s="100"/>
      <c r="D327" s="14"/>
      <c r="E327" s="14"/>
      <c r="F327" s="196">
        <f>F328</f>
        <v>2549244244</v>
      </c>
    </row>
    <row r="328" spans="1:6" ht="15">
      <c r="A328" s="63" t="s">
        <v>429</v>
      </c>
      <c r="B328" s="11"/>
      <c r="C328" s="100"/>
      <c r="D328" s="16"/>
      <c r="E328" s="16"/>
      <c r="F328" s="194">
        <v>2549244244</v>
      </c>
    </row>
    <row r="329" spans="1:6" ht="15">
      <c r="A329" s="101" t="s">
        <v>430</v>
      </c>
      <c r="B329" s="11"/>
      <c r="C329" s="100"/>
      <c r="D329" s="16"/>
      <c r="E329" s="16"/>
      <c r="F329" s="196">
        <f>SUM(F330:F332)</f>
        <v>14338883000</v>
      </c>
    </row>
    <row r="330" spans="1:6" ht="15">
      <c r="A330" s="63" t="s">
        <v>637</v>
      </c>
      <c r="B330" s="11"/>
      <c r="C330" s="100"/>
      <c r="D330" s="16"/>
      <c r="E330" s="16"/>
      <c r="F330" s="200">
        <v>2500000000</v>
      </c>
    </row>
    <row r="331" spans="1:6" ht="15">
      <c r="A331" s="63" t="s">
        <v>584</v>
      </c>
      <c r="B331" s="17"/>
      <c r="C331" s="113"/>
      <c r="D331" s="19"/>
      <c r="E331" s="19"/>
      <c r="F331" s="200">
        <v>100000000</v>
      </c>
    </row>
    <row r="332" spans="1:10" ht="15">
      <c r="A332" s="117" t="s">
        <v>431</v>
      </c>
      <c r="B332" s="26"/>
      <c r="C332" s="108"/>
      <c r="D332" s="40"/>
      <c r="E332" s="40"/>
      <c r="F332" s="201">
        <v>11738883000</v>
      </c>
      <c r="J332" s="95"/>
    </row>
    <row r="333" spans="1:6" ht="15">
      <c r="A333" s="99" t="s">
        <v>375</v>
      </c>
      <c r="B333" s="110">
        <f>B326+B327-B329</f>
        <v>82146920000</v>
      </c>
      <c r="C333" s="110">
        <f>C326+C327-C329</f>
        <v>32390192180</v>
      </c>
      <c r="D333" s="110">
        <f>D326+D327-D329</f>
        <v>-8157331384</v>
      </c>
      <c r="E333" s="110">
        <f>E326+E327-E329</f>
        <v>35485069729</v>
      </c>
      <c r="F333" s="198">
        <f>F326+F327-F329</f>
        <v>14175657637</v>
      </c>
    </row>
    <row r="334" spans="1:6" ht="15">
      <c r="A334" s="26" t="s">
        <v>429</v>
      </c>
      <c r="B334" s="21"/>
      <c r="C334" s="21"/>
      <c r="D334" s="21"/>
      <c r="E334" s="21"/>
      <c r="F334" s="201">
        <f>F333</f>
        <v>14175657637</v>
      </c>
    </row>
    <row r="335" spans="1:7" ht="15">
      <c r="A335" s="105"/>
      <c r="B335" s="74"/>
      <c r="C335" s="74"/>
      <c r="D335" s="74"/>
      <c r="E335" s="74"/>
      <c r="F335" s="74"/>
      <c r="G335" s="93"/>
    </row>
    <row r="336" spans="1:7" ht="15">
      <c r="A336" s="99" t="s">
        <v>432</v>
      </c>
      <c r="B336" s="60"/>
      <c r="C336" s="60"/>
      <c r="D336" s="130" t="s">
        <v>633</v>
      </c>
      <c r="E336" s="103"/>
      <c r="F336" s="130" t="s">
        <v>612</v>
      </c>
      <c r="G336" s="103"/>
    </row>
    <row r="337" spans="1:7" ht="15">
      <c r="A337" s="63" t="s">
        <v>433</v>
      </c>
      <c r="B337" s="64"/>
      <c r="C337" s="64"/>
      <c r="D337" s="16">
        <v>31566000000</v>
      </c>
      <c r="E337" s="246">
        <v>0.3843</v>
      </c>
      <c r="F337" s="16">
        <v>31566000000</v>
      </c>
      <c r="G337" s="246">
        <v>0.3843</v>
      </c>
    </row>
    <row r="338" spans="1:7" ht="15">
      <c r="A338" s="63" t="s">
        <v>434</v>
      </c>
      <c r="B338" s="64"/>
      <c r="C338" s="64"/>
      <c r="D338" s="16">
        <v>50580920000</v>
      </c>
      <c r="E338" s="246">
        <v>0.6157</v>
      </c>
      <c r="F338" s="16">
        <v>50580920000</v>
      </c>
      <c r="G338" s="246">
        <v>0.6157</v>
      </c>
    </row>
    <row r="339" spans="1:7" ht="15">
      <c r="A339" s="81" t="s">
        <v>339</v>
      </c>
      <c r="B339" s="64"/>
      <c r="C339" s="64"/>
      <c r="D339" s="116">
        <f>D337+D338</f>
        <v>82146920000</v>
      </c>
      <c r="E339" s="247">
        <v>1</v>
      </c>
      <c r="F339" s="116">
        <f>F337+F338</f>
        <v>82146920000</v>
      </c>
      <c r="G339" s="247">
        <v>1</v>
      </c>
    </row>
    <row r="340" spans="1:7" ht="15">
      <c r="A340" s="117" t="s">
        <v>0</v>
      </c>
      <c r="B340" s="102"/>
      <c r="C340" s="102"/>
      <c r="D340" s="40">
        <v>388770</v>
      </c>
      <c r="E340" s="26" t="s">
        <v>1</v>
      </c>
      <c r="F340" s="40">
        <v>303170</v>
      </c>
      <c r="G340" s="26" t="s">
        <v>1</v>
      </c>
    </row>
    <row r="341" spans="1:7" ht="16.5" customHeight="1">
      <c r="A341" s="105"/>
      <c r="B341" s="105"/>
      <c r="C341" s="105"/>
      <c r="D341" s="93"/>
      <c r="E341" s="105"/>
      <c r="F341" s="93"/>
      <c r="G341" s="105"/>
    </row>
    <row r="342" spans="1:6" ht="21.75" customHeight="1">
      <c r="A342" s="99" t="s">
        <v>2</v>
      </c>
      <c r="B342" s="60"/>
      <c r="C342" s="60"/>
      <c r="D342" s="60"/>
      <c r="E342" s="130" t="str">
        <f>D336</f>
        <v>31/03/2016</v>
      </c>
      <c r="F342" s="97" t="str">
        <f>F336</f>
        <v>01/01/2016</v>
      </c>
    </row>
    <row r="343" spans="1:6" ht="15">
      <c r="A343" s="63" t="s">
        <v>3</v>
      </c>
      <c r="B343" s="64"/>
      <c r="C343" s="64"/>
      <c r="D343" s="64"/>
      <c r="E343" s="14">
        <v>82146920000</v>
      </c>
      <c r="F343" s="82">
        <v>82146920000</v>
      </c>
    </row>
    <row r="344" spans="1:6" ht="15">
      <c r="A344" s="63" t="s">
        <v>4</v>
      </c>
      <c r="B344" s="64"/>
      <c r="C344" s="64"/>
      <c r="D344" s="64"/>
      <c r="E344" s="16">
        <v>82146920000</v>
      </c>
      <c r="F344" s="67">
        <v>82146920000</v>
      </c>
    </row>
    <row r="345" spans="1:6" ht="15">
      <c r="A345" s="117" t="s">
        <v>5</v>
      </c>
      <c r="B345" s="102"/>
      <c r="C345" s="102"/>
      <c r="D345" s="102"/>
      <c r="E345" s="40">
        <v>11738883000</v>
      </c>
      <c r="F345" s="40">
        <v>17276948400</v>
      </c>
    </row>
    <row r="346" spans="1:6" ht="13.5" customHeight="1">
      <c r="A346" s="105"/>
      <c r="B346" s="105"/>
      <c r="C346" s="105"/>
      <c r="D346" s="105"/>
      <c r="E346" s="93"/>
      <c r="F346" s="93"/>
    </row>
    <row r="347" spans="1:6" ht="15">
      <c r="A347" s="99" t="s">
        <v>6</v>
      </c>
      <c r="B347" s="60"/>
      <c r="C347" s="60"/>
      <c r="D347" s="60"/>
      <c r="E347" s="130" t="str">
        <f>E342</f>
        <v>31/03/2016</v>
      </c>
      <c r="F347" s="97" t="str">
        <f>F342</f>
        <v>01/01/2016</v>
      </c>
    </row>
    <row r="348" spans="1:6" ht="15">
      <c r="A348" s="63" t="s">
        <v>7</v>
      </c>
      <c r="B348" s="64"/>
      <c r="C348" s="64"/>
      <c r="D348" s="64"/>
      <c r="E348" s="16">
        <v>8214692</v>
      </c>
      <c r="F348" s="67">
        <v>8214692</v>
      </c>
    </row>
    <row r="349" spans="1:6" ht="15">
      <c r="A349" s="63" t="s">
        <v>8</v>
      </c>
      <c r="B349" s="64"/>
      <c r="C349" s="64"/>
      <c r="D349" s="64"/>
      <c r="E349" s="16">
        <v>8214692</v>
      </c>
      <c r="F349" s="67">
        <v>8214692</v>
      </c>
    </row>
    <row r="350" spans="1:6" ht="15">
      <c r="A350" s="63" t="s">
        <v>9</v>
      </c>
      <c r="B350" s="64"/>
      <c r="C350" s="64"/>
      <c r="D350" s="64"/>
      <c r="E350" s="16">
        <v>8214692</v>
      </c>
      <c r="F350" s="67">
        <v>8214692</v>
      </c>
    </row>
    <row r="351" spans="1:6" ht="15">
      <c r="A351" s="63" t="s">
        <v>10</v>
      </c>
      <c r="B351" s="64"/>
      <c r="C351" s="64"/>
      <c r="D351" s="64"/>
      <c r="E351" s="16">
        <v>388770</v>
      </c>
      <c r="F351" s="67">
        <v>303170</v>
      </c>
    </row>
    <row r="352" spans="1:6" ht="15">
      <c r="A352" s="63" t="s">
        <v>9</v>
      </c>
      <c r="B352" s="64"/>
      <c r="C352" s="64"/>
      <c r="D352" s="64"/>
      <c r="E352" s="16">
        <v>388770</v>
      </c>
      <c r="F352" s="67">
        <v>303170</v>
      </c>
    </row>
    <row r="353" spans="1:6" ht="15">
      <c r="A353" s="63" t="s">
        <v>11</v>
      </c>
      <c r="B353" s="64"/>
      <c r="C353" s="64"/>
      <c r="D353" s="64"/>
      <c r="E353" s="16">
        <f>E349-E351</f>
        <v>7825922</v>
      </c>
      <c r="F353" s="67">
        <f>F349-F351</f>
        <v>7911522</v>
      </c>
    </row>
    <row r="354" spans="1:6" ht="15">
      <c r="A354" s="63" t="s">
        <v>9</v>
      </c>
      <c r="B354" s="64"/>
      <c r="C354" s="64"/>
      <c r="D354" s="64"/>
      <c r="E354" s="16">
        <f>E350-E352</f>
        <v>7825922</v>
      </c>
      <c r="F354" s="67">
        <f>F350-F352</f>
        <v>7911522</v>
      </c>
    </row>
    <row r="355" spans="1:6" ht="15">
      <c r="A355" s="117" t="s">
        <v>12</v>
      </c>
      <c r="B355" s="102"/>
      <c r="C355" s="102"/>
      <c r="D355" s="102"/>
      <c r="E355" s="26"/>
      <c r="F355" s="108"/>
    </row>
    <row r="356" spans="1:6" ht="17.25" customHeight="1">
      <c r="A356" s="105"/>
      <c r="B356" s="105"/>
      <c r="C356" s="105"/>
      <c r="D356" s="105"/>
      <c r="E356" s="105"/>
      <c r="F356" s="105"/>
    </row>
    <row r="357" ht="18.75" customHeight="1">
      <c r="A357" s="133" t="s">
        <v>13</v>
      </c>
    </row>
    <row r="358" ht="18" customHeight="1">
      <c r="A358" s="27"/>
    </row>
    <row r="359" spans="1:6" ht="21.75" customHeight="1">
      <c r="A359" s="99" t="s">
        <v>14</v>
      </c>
      <c r="B359" s="60"/>
      <c r="C359" s="60"/>
      <c r="D359" s="60"/>
      <c r="E359" s="245" t="s">
        <v>611</v>
      </c>
      <c r="F359" s="245" t="s">
        <v>613</v>
      </c>
    </row>
    <row r="360" spans="1:6" ht="15" customHeight="1">
      <c r="A360" s="101" t="s">
        <v>110</v>
      </c>
      <c r="B360" s="64"/>
      <c r="C360" s="64"/>
      <c r="D360" s="64"/>
      <c r="E360" s="116"/>
      <c r="F360" s="116"/>
    </row>
    <row r="361" spans="1:6" ht="15">
      <c r="A361" s="63" t="s">
        <v>15</v>
      </c>
      <c r="B361" s="64"/>
      <c r="C361" s="64"/>
      <c r="D361" s="64"/>
      <c r="E361" s="16">
        <v>966790000</v>
      </c>
      <c r="F361" s="16">
        <v>8802425734</v>
      </c>
    </row>
    <row r="362" spans="1:6" ht="15">
      <c r="A362" s="63" t="s">
        <v>16</v>
      </c>
      <c r="B362" s="64"/>
      <c r="C362" s="64"/>
      <c r="D362" s="64"/>
      <c r="E362" s="120">
        <v>10436278291</v>
      </c>
      <c r="F362" s="120">
        <v>9265888180</v>
      </c>
    </row>
    <row r="363" spans="1:6" ht="18.75" customHeight="1">
      <c r="A363" s="81" t="s">
        <v>339</v>
      </c>
      <c r="B363" s="64"/>
      <c r="C363" s="64"/>
      <c r="D363" s="64"/>
      <c r="E363" s="116">
        <f>SUM(E361:E362)</f>
        <v>11403068291</v>
      </c>
      <c r="F363" s="116">
        <f>SUM(F361:F362)</f>
        <v>18068313914</v>
      </c>
    </row>
    <row r="364" spans="1:6" ht="16.5" customHeight="1">
      <c r="A364" s="63"/>
      <c r="B364" s="64"/>
      <c r="C364" s="64"/>
      <c r="D364" s="64"/>
      <c r="E364" s="11"/>
      <c r="F364" s="11"/>
    </row>
    <row r="365" spans="1:6" ht="15">
      <c r="A365" s="101" t="s">
        <v>111</v>
      </c>
      <c r="B365" s="64"/>
      <c r="C365" s="64"/>
      <c r="D365" s="64"/>
      <c r="E365" s="116"/>
      <c r="F365" s="116"/>
    </row>
    <row r="366" spans="1:6" ht="15">
      <c r="A366" s="63" t="s">
        <v>18</v>
      </c>
      <c r="B366" s="64"/>
      <c r="C366" s="64"/>
      <c r="D366" s="64"/>
      <c r="E366" s="16">
        <v>935000000</v>
      </c>
      <c r="F366" s="241">
        <v>8723392504</v>
      </c>
    </row>
    <row r="367" spans="1:6" ht="15">
      <c r="A367" s="63" t="s">
        <v>504</v>
      </c>
      <c r="B367" s="64"/>
      <c r="C367" s="64"/>
      <c r="D367" s="64"/>
      <c r="E367" s="16">
        <v>6572290583</v>
      </c>
      <c r="F367" s="16"/>
    </row>
    <row r="368" spans="1:6" ht="19.5" customHeight="1">
      <c r="A368" s="238" t="s">
        <v>339</v>
      </c>
      <c r="B368" s="239"/>
      <c r="C368" s="239"/>
      <c r="D368" s="239"/>
      <c r="E368" s="250">
        <f>SUM(E366:E367)</f>
        <v>7507290583</v>
      </c>
      <c r="F368" s="250">
        <f>SUM(F366:F367)</f>
        <v>8723392504</v>
      </c>
    </row>
    <row r="369" spans="1:6" ht="15" customHeight="1">
      <c r="A369" s="117"/>
      <c r="B369" s="102"/>
      <c r="C369" s="102"/>
      <c r="D369" s="102"/>
      <c r="E369" s="26"/>
      <c r="F369" s="26"/>
    </row>
    <row r="370" spans="1:6" ht="18" customHeight="1">
      <c r="A370" s="99" t="s">
        <v>112</v>
      </c>
      <c r="B370" s="60"/>
      <c r="C370" s="60"/>
      <c r="D370" s="60"/>
      <c r="E370" s="118"/>
      <c r="F370" s="118"/>
    </row>
    <row r="371" spans="1:6" ht="15">
      <c r="A371" s="63" t="s">
        <v>25</v>
      </c>
      <c r="B371" s="64"/>
      <c r="C371" s="64"/>
      <c r="D371" s="64"/>
      <c r="E371" s="16">
        <v>1701262713</v>
      </c>
      <c r="F371" s="16">
        <v>916567931</v>
      </c>
    </row>
    <row r="372" spans="1:6" ht="15">
      <c r="A372" s="63" t="s">
        <v>603</v>
      </c>
      <c r="B372" s="64"/>
      <c r="C372" s="64"/>
      <c r="D372" s="64"/>
      <c r="E372" s="16">
        <v>129512</v>
      </c>
      <c r="F372" s="16">
        <v>1324233</v>
      </c>
    </row>
    <row r="373" spans="1:6" ht="14.25" customHeight="1">
      <c r="A373" s="81" t="s">
        <v>339</v>
      </c>
      <c r="B373" s="64"/>
      <c r="C373" s="64"/>
      <c r="D373" s="64"/>
      <c r="E373" s="14">
        <f>SUM(E371:E372)</f>
        <v>1701392225</v>
      </c>
      <c r="F373" s="14">
        <f>SUM(F371:F372)</f>
        <v>917892164</v>
      </c>
    </row>
    <row r="374" spans="1:6" ht="15" customHeight="1">
      <c r="A374" s="63"/>
      <c r="B374" s="64"/>
      <c r="C374" s="64"/>
      <c r="D374" s="64"/>
      <c r="E374" s="11"/>
      <c r="F374" s="11"/>
    </row>
    <row r="375" spans="1:6" ht="15">
      <c r="A375" s="101" t="s">
        <v>116</v>
      </c>
      <c r="B375" s="64"/>
      <c r="C375" s="64"/>
      <c r="D375" s="64"/>
      <c r="E375" s="193"/>
      <c r="F375" s="193"/>
    </row>
    <row r="376" spans="1:6" ht="15">
      <c r="A376" s="63" t="s">
        <v>27</v>
      </c>
      <c r="B376" s="64"/>
      <c r="C376" s="64"/>
      <c r="D376" s="64"/>
      <c r="E376" s="120">
        <v>21783989</v>
      </c>
      <c r="F376" s="16">
        <v>503408975</v>
      </c>
    </row>
    <row r="377" spans="1:6" ht="15">
      <c r="A377" s="63" t="s">
        <v>28</v>
      </c>
      <c r="B377" s="64"/>
      <c r="C377" s="64"/>
      <c r="D377" s="64"/>
      <c r="E377" s="16">
        <v>471715</v>
      </c>
      <c r="F377" s="16">
        <v>363809</v>
      </c>
    </row>
    <row r="378" spans="1:6" ht="15">
      <c r="A378" s="63" t="s">
        <v>604</v>
      </c>
      <c r="B378" s="64"/>
      <c r="C378" s="64"/>
      <c r="D378" s="64"/>
      <c r="E378" s="16">
        <v>2778109</v>
      </c>
      <c r="F378" s="16">
        <v>3225864</v>
      </c>
    </row>
    <row r="379" spans="1:6" ht="15.75" customHeight="1">
      <c r="A379" s="238" t="s">
        <v>339</v>
      </c>
      <c r="B379" s="239"/>
      <c r="C379" s="239"/>
      <c r="D379" s="239"/>
      <c r="E379" s="114">
        <f>SUM(E376:E378)</f>
        <v>25033813</v>
      </c>
      <c r="F379" s="114">
        <f>SUM(F376:F378)</f>
        <v>506998648</v>
      </c>
    </row>
    <row r="380" spans="1:6" ht="15.75" customHeight="1">
      <c r="A380" s="101"/>
      <c r="B380" s="64"/>
      <c r="C380" s="64"/>
      <c r="D380" s="64"/>
      <c r="E380" s="240"/>
      <c r="F380" s="240"/>
    </row>
    <row r="381" spans="1:6" ht="15">
      <c r="A381" s="101" t="s">
        <v>113</v>
      </c>
      <c r="B381" s="64"/>
      <c r="C381" s="64"/>
      <c r="D381" s="64"/>
      <c r="E381" s="193"/>
      <c r="F381" s="193"/>
    </row>
    <row r="382" spans="1:6" ht="15">
      <c r="A382" s="63" t="s">
        <v>30</v>
      </c>
      <c r="B382" s="64"/>
      <c r="C382" s="64"/>
      <c r="D382" s="64"/>
      <c r="E382" s="195">
        <v>8549174</v>
      </c>
      <c r="F382" s="16">
        <v>51435556</v>
      </c>
    </row>
    <row r="383" spans="1:6" ht="15">
      <c r="A383" s="63" t="s">
        <v>626</v>
      </c>
      <c r="B383" s="64"/>
      <c r="C383" s="64"/>
      <c r="D383" s="64"/>
      <c r="E383" s="195"/>
      <c r="F383" s="16"/>
    </row>
    <row r="384" spans="1:6" ht="15">
      <c r="A384" s="81" t="s">
        <v>339</v>
      </c>
      <c r="B384" s="64"/>
      <c r="C384" s="64"/>
      <c r="D384" s="64"/>
      <c r="E384" s="14">
        <f>SUM(E382:E383)</f>
        <v>8549174</v>
      </c>
      <c r="F384" s="14">
        <f>SUM(F382:F383)</f>
        <v>51435556</v>
      </c>
    </row>
    <row r="385" spans="1:6" ht="15">
      <c r="A385" s="81"/>
      <c r="B385" s="64"/>
      <c r="C385" s="64"/>
      <c r="D385" s="64"/>
      <c r="E385" s="196"/>
      <c r="F385" s="14"/>
    </row>
    <row r="386" spans="1:6" ht="15">
      <c r="A386" s="119" t="s">
        <v>114</v>
      </c>
      <c r="B386" s="64"/>
      <c r="C386" s="64"/>
      <c r="D386" s="64"/>
      <c r="E386" s="193"/>
      <c r="F386" s="193"/>
    </row>
    <row r="387" spans="1:6" ht="15">
      <c r="A387" s="68" t="s">
        <v>32</v>
      </c>
      <c r="B387" s="64"/>
      <c r="C387" s="64"/>
      <c r="D387" s="64"/>
      <c r="E387" s="16">
        <v>32000106</v>
      </c>
      <c r="F387" s="230">
        <v>3092</v>
      </c>
    </row>
    <row r="388" spans="1:6" ht="15">
      <c r="A388" s="81" t="s">
        <v>339</v>
      </c>
      <c r="B388" s="64"/>
      <c r="C388" s="64"/>
      <c r="D388" s="64"/>
      <c r="E388" s="14">
        <f>SUM(E387:E387)</f>
        <v>32000106</v>
      </c>
      <c r="F388" s="14">
        <f>SUM(F387:F387)</f>
        <v>3092</v>
      </c>
    </row>
    <row r="389" spans="1:6" ht="15">
      <c r="A389" s="81"/>
      <c r="B389" s="64"/>
      <c r="C389" s="64"/>
      <c r="D389" s="64"/>
      <c r="E389" s="14"/>
      <c r="F389" s="14"/>
    </row>
    <row r="390" spans="1:6" ht="15">
      <c r="A390" s="119" t="s">
        <v>599</v>
      </c>
      <c r="B390" s="229"/>
      <c r="C390" s="229"/>
      <c r="D390" s="229"/>
      <c r="E390" s="228"/>
      <c r="F390" s="228"/>
    </row>
    <row r="391" spans="1:6" ht="15">
      <c r="A391" s="68" t="s">
        <v>598</v>
      </c>
      <c r="B391" s="229"/>
      <c r="C391" s="229"/>
      <c r="D391" s="229"/>
      <c r="E391" s="16">
        <v>757057049</v>
      </c>
      <c r="F391" s="16">
        <v>837307904</v>
      </c>
    </row>
    <row r="392" spans="1:6" ht="15">
      <c r="A392" s="68" t="s">
        <v>32</v>
      </c>
      <c r="B392" s="229"/>
      <c r="C392" s="229"/>
      <c r="D392" s="229"/>
      <c r="E392" s="16">
        <v>429992735</v>
      </c>
      <c r="F392" s="16">
        <v>6254089620</v>
      </c>
    </row>
    <row r="393" spans="1:7" ht="15">
      <c r="A393" s="81" t="s">
        <v>339</v>
      </c>
      <c r="B393" s="229"/>
      <c r="C393" s="229"/>
      <c r="D393" s="229"/>
      <c r="E393" s="228">
        <f>SUM(E391:E392)</f>
        <v>1187049784</v>
      </c>
      <c r="F393" s="228">
        <f>SUM(F391:F392)</f>
        <v>7091397524</v>
      </c>
      <c r="G393" s="95"/>
    </row>
    <row r="394" spans="1:6" ht="15">
      <c r="A394" s="81"/>
      <c r="B394" s="64"/>
      <c r="C394" s="64"/>
      <c r="D394" s="64"/>
      <c r="E394" s="14"/>
      <c r="F394" s="14"/>
    </row>
    <row r="395" spans="1:6" ht="15">
      <c r="A395" s="119" t="s">
        <v>601</v>
      </c>
      <c r="B395" s="229"/>
      <c r="C395" s="229"/>
      <c r="D395" s="229"/>
      <c r="E395" s="228"/>
      <c r="F395" s="228"/>
    </row>
    <row r="396" spans="1:6" ht="15">
      <c r="A396" s="68" t="s">
        <v>598</v>
      </c>
      <c r="B396" s="229"/>
      <c r="C396" s="229"/>
      <c r="D396" s="229"/>
      <c r="E396" s="16">
        <v>850579394</v>
      </c>
      <c r="F396" s="16">
        <v>970350823</v>
      </c>
    </row>
    <row r="397" spans="1:6" ht="15">
      <c r="A397" s="131" t="s">
        <v>602</v>
      </c>
      <c r="B397" s="229"/>
      <c r="C397" s="229"/>
      <c r="D397" s="229"/>
      <c r="E397" s="16">
        <v>105676724</v>
      </c>
      <c r="F397" s="16">
        <v>107621003</v>
      </c>
    </row>
    <row r="398" spans="1:7" ht="15">
      <c r="A398" s="68" t="s">
        <v>32</v>
      </c>
      <c r="B398" s="229"/>
      <c r="C398" s="229"/>
      <c r="D398" s="229"/>
      <c r="E398" s="16">
        <v>376135042</v>
      </c>
      <c r="F398" s="16">
        <v>301212602</v>
      </c>
      <c r="G398" s="95"/>
    </row>
    <row r="399" spans="1:7" ht="15">
      <c r="A399" s="81" t="s">
        <v>339</v>
      </c>
      <c r="B399" s="229"/>
      <c r="C399" s="229"/>
      <c r="D399" s="229"/>
      <c r="E399" s="228">
        <f>SUM(E396:E398)</f>
        <v>1332391160</v>
      </c>
      <c r="F399" s="228">
        <f>SUM(F396:F398)</f>
        <v>1379184428</v>
      </c>
      <c r="G399" s="95"/>
    </row>
    <row r="400" spans="1:6" ht="15">
      <c r="A400" s="81"/>
      <c r="B400" s="64"/>
      <c r="C400" s="64"/>
      <c r="D400" s="64"/>
      <c r="E400" s="14"/>
      <c r="F400" s="14"/>
    </row>
    <row r="401" spans="1:6" ht="18.75" customHeight="1">
      <c r="A401" s="101" t="s">
        <v>628</v>
      </c>
      <c r="B401" s="64"/>
      <c r="C401" s="64"/>
      <c r="D401" s="64"/>
      <c r="E401" s="10"/>
      <c r="F401" s="232"/>
    </row>
    <row r="402" spans="1:6" ht="17.25" customHeight="1">
      <c r="A402" s="68" t="s">
        <v>642</v>
      </c>
      <c r="B402" s="64"/>
      <c r="C402" s="64"/>
      <c r="D402" s="64"/>
      <c r="E402" s="120">
        <v>480000000</v>
      </c>
      <c r="F402" s="16">
        <v>308916396</v>
      </c>
    </row>
    <row r="403" spans="1:6" ht="17.25" customHeight="1">
      <c r="A403" s="68" t="s">
        <v>605</v>
      </c>
      <c r="B403" s="64"/>
      <c r="C403" s="64"/>
      <c r="D403" s="64"/>
      <c r="E403" s="120"/>
      <c r="F403" s="16"/>
    </row>
    <row r="404" spans="1:7" ht="18.75" customHeight="1">
      <c r="A404" s="69" t="s">
        <v>339</v>
      </c>
      <c r="B404" s="102"/>
      <c r="C404" s="102"/>
      <c r="D404" s="102"/>
      <c r="E404" s="21">
        <f>SUM(E402:E403)</f>
        <v>480000000</v>
      </c>
      <c r="F404" s="21">
        <f>SUM(F402:F403)</f>
        <v>308916396</v>
      </c>
      <c r="G404" s="95"/>
    </row>
    <row r="405" spans="1:7" ht="18" customHeight="1">
      <c r="A405" s="92"/>
      <c r="B405" s="105"/>
      <c r="C405" s="105"/>
      <c r="D405" s="105"/>
      <c r="E405" s="93"/>
      <c r="F405" s="93"/>
      <c r="G405" s="95"/>
    </row>
    <row r="406" spans="1:7" ht="16.5" customHeight="1">
      <c r="A406" s="99" t="s">
        <v>630</v>
      </c>
      <c r="B406" s="60"/>
      <c r="C406" s="60"/>
      <c r="D406" s="60"/>
      <c r="E406" s="110"/>
      <c r="F406" s="110"/>
      <c r="G406" s="95"/>
    </row>
    <row r="407" spans="1:7" ht="16.5" customHeight="1">
      <c r="A407" s="63" t="s">
        <v>640</v>
      </c>
      <c r="B407" s="64"/>
      <c r="C407" s="64"/>
      <c r="D407" s="64"/>
      <c r="E407" s="127">
        <v>3029244244</v>
      </c>
      <c r="F407" s="127">
        <v>1336665438</v>
      </c>
      <c r="G407" s="95"/>
    </row>
    <row r="408" spans="1:7" ht="16.5" customHeight="1">
      <c r="A408" s="63" t="s">
        <v>638</v>
      </c>
      <c r="B408" s="64"/>
      <c r="C408" s="64"/>
      <c r="D408" s="64"/>
      <c r="E408" s="127">
        <v>2549244244</v>
      </c>
      <c r="F408" s="127">
        <v>1027749042</v>
      </c>
      <c r="G408" s="95"/>
    </row>
    <row r="409" spans="1:7" ht="16.5" customHeight="1">
      <c r="A409" s="63" t="s">
        <v>639</v>
      </c>
      <c r="B409" s="64"/>
      <c r="C409" s="64"/>
      <c r="D409" s="64"/>
      <c r="E409" s="16">
        <f>E408</f>
        <v>2549244244</v>
      </c>
      <c r="F409" s="16">
        <f>F408</f>
        <v>1027749042</v>
      </c>
      <c r="G409" s="95"/>
    </row>
    <row r="410" spans="1:7" ht="16.5" customHeight="1">
      <c r="A410" s="63" t="s">
        <v>625</v>
      </c>
      <c r="B410" s="64"/>
      <c r="C410" s="64"/>
      <c r="D410" s="64"/>
      <c r="E410" s="16">
        <f>8214692-388770</f>
        <v>7825922</v>
      </c>
      <c r="F410" s="16">
        <f>8214692-303170</f>
        <v>7911522</v>
      </c>
      <c r="G410" s="95"/>
    </row>
    <row r="411" spans="1:7" ht="16.5" customHeight="1">
      <c r="A411" s="117" t="s">
        <v>33</v>
      </c>
      <c r="B411" s="102"/>
      <c r="C411" s="102"/>
      <c r="D411" s="102"/>
      <c r="E411" s="21">
        <f>E409/E410</f>
        <v>325.74363046296656</v>
      </c>
      <c r="F411" s="21">
        <f>F409/F410</f>
        <v>129.90535095522708</v>
      </c>
      <c r="G411" s="95"/>
    </row>
    <row r="412" spans="1:6" ht="17.25" customHeight="1">
      <c r="A412" s="105"/>
      <c r="B412" s="105"/>
      <c r="C412" s="105"/>
      <c r="D412" s="105"/>
      <c r="E412" s="93"/>
      <c r="F412" s="93"/>
    </row>
    <row r="413" ht="15">
      <c r="E413" s="41" t="str">
        <f>CĐKT!D82</f>
        <v>            Lập ngày  11  tháng  04   năm 2016</v>
      </c>
    </row>
    <row r="414" spans="1:6" ht="15.75">
      <c r="A414" s="28" t="s">
        <v>34</v>
      </c>
      <c r="C414" s="133" t="s">
        <v>585</v>
      </c>
      <c r="E414" s="270" t="s">
        <v>586</v>
      </c>
      <c r="F414" s="270"/>
    </row>
    <row r="419" spans="3:5" ht="15.75">
      <c r="C419" s="134" t="s">
        <v>480</v>
      </c>
      <c r="E419" s="134" t="s">
        <v>481</v>
      </c>
    </row>
    <row r="425" ht="17.25" customHeight="1"/>
    <row r="426" ht="17.25" customHeight="1"/>
    <row r="427" ht="17.25" customHeight="1"/>
    <row r="428" ht="16.5" customHeight="1"/>
    <row r="429" ht="18.75" customHeight="1"/>
    <row r="430" ht="17.25" customHeight="1"/>
    <row r="431" ht="20.25" customHeight="1"/>
    <row r="432" ht="20.25" customHeight="1"/>
    <row r="433" ht="16.5" customHeight="1"/>
  </sheetData>
  <sheetProtection/>
  <mergeCells count="3">
    <mergeCell ref="A5:G5"/>
    <mergeCell ref="A6:G6"/>
    <mergeCell ref="E414:F414"/>
  </mergeCells>
  <printOptions/>
  <pageMargins left="0.75" right="0" top="0.52" bottom="0.25" header="0" footer="0"/>
  <pageSetup horizontalDpi="300" verticalDpi="3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cp:lastModifiedBy>
  <cp:lastPrinted>2016-04-13T07:58:06Z</cp:lastPrinted>
  <dcterms:created xsi:type="dcterms:W3CDTF">2014-03-28T02:58:46Z</dcterms:created>
  <dcterms:modified xsi:type="dcterms:W3CDTF">2016-04-19T02:04:16Z</dcterms:modified>
  <cp:category/>
  <cp:version/>
  <cp:contentType/>
  <cp:contentStatus/>
</cp:coreProperties>
</file>