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9140" windowHeight="11760"/>
  </bookViews>
  <sheets>
    <sheet name="Sheet1" sheetId="1" r:id="rId1"/>
    <sheet name="NXT" sheetId="4" r:id="rId2"/>
    <sheet name="CDPS" sheetId="5" r:id="rId3"/>
    <sheet name="TNTD" sheetId="6" r:id="rId4"/>
    <sheet name="Sheet3" sheetId="3" r:id="rId5"/>
  </sheets>
  <calcPr calcId="144525"/>
</workbook>
</file>

<file path=xl/calcChain.xml><?xml version="1.0" encoding="utf-8"?>
<calcChain xmlns="http://schemas.openxmlformats.org/spreadsheetml/2006/main">
  <c r="L298" i="1" l="1"/>
  <c r="H292" i="1"/>
  <c r="L292" i="1"/>
  <c r="C230" i="1"/>
  <c r="E230" i="1"/>
  <c r="C225" i="1"/>
  <c r="C246" i="1"/>
  <c r="C483" i="1"/>
  <c r="C455" i="1" l="1"/>
  <c r="E337" i="1"/>
  <c r="C337" i="1" l="1"/>
  <c r="L293" i="1" l="1"/>
  <c r="L294" i="1"/>
  <c r="L295" i="1"/>
  <c r="J297" i="1"/>
  <c r="L297" i="1" s="1"/>
  <c r="J292" i="1" l="1"/>
  <c r="J291" i="1" s="1"/>
  <c r="F296" i="1"/>
  <c r="H291" i="1" l="1"/>
  <c r="L291" i="1" s="1"/>
  <c r="H296" i="1"/>
  <c r="L296" i="1" s="1"/>
  <c r="D291" i="1"/>
  <c r="D297" i="1"/>
  <c r="D296" i="1" s="1"/>
  <c r="D292" i="1" s="1"/>
  <c r="C297" i="1"/>
  <c r="C296" i="1" s="1"/>
  <c r="C292" i="1" s="1"/>
  <c r="J278" i="1"/>
  <c r="D281" i="1"/>
  <c r="D278" i="1" s="1"/>
  <c r="J282" i="1"/>
  <c r="J285" i="1" s="1"/>
  <c r="H282" i="1"/>
  <c r="F282" i="1"/>
  <c r="H278" i="1"/>
  <c r="H285" i="1" s="1"/>
  <c r="F278" i="1"/>
  <c r="F285" i="1" s="1"/>
  <c r="D282" i="1"/>
  <c r="C291" i="1" l="1"/>
  <c r="D285" i="1"/>
  <c r="E249" i="1" l="1"/>
  <c r="E221" i="1" l="1"/>
  <c r="C220" i="1"/>
  <c r="C221" i="1" s="1"/>
  <c r="C216" i="1"/>
  <c r="C236" i="1"/>
  <c r="E212" i="1"/>
  <c r="C212" i="1"/>
  <c r="C208" i="1"/>
  <c r="C201" i="1"/>
  <c r="E206" i="1"/>
  <c r="C204" i="1"/>
  <c r="C206" i="1" s="1"/>
  <c r="G80" i="6"/>
  <c r="F80" i="6"/>
  <c r="E80" i="6"/>
  <c r="D80" i="6"/>
  <c r="G65" i="6"/>
  <c r="E65" i="6"/>
  <c r="G61" i="6"/>
  <c r="F61" i="6"/>
  <c r="E61" i="6"/>
  <c r="D61" i="6"/>
  <c r="G48" i="6"/>
  <c r="F48" i="6"/>
  <c r="E48" i="6"/>
  <c r="D48" i="6"/>
  <c r="G42" i="6"/>
  <c r="F42" i="6"/>
  <c r="E42" i="6"/>
  <c r="D42" i="6"/>
  <c r="F24" i="6"/>
  <c r="D24" i="6"/>
  <c r="D57" i="6" s="1"/>
  <c r="D63" i="6" s="1"/>
  <c r="D62" i="6" s="1"/>
  <c r="D68" i="6" s="1"/>
  <c r="G10" i="6"/>
  <c r="G24" i="6" s="1"/>
  <c r="G57" i="6" s="1"/>
  <c r="G63" i="6" s="1"/>
  <c r="G62" i="6" s="1"/>
  <c r="G68" i="6" s="1"/>
  <c r="E10" i="6"/>
  <c r="E24" i="6" s="1"/>
  <c r="E57" i="6" s="1"/>
  <c r="E63" i="6" s="1"/>
  <c r="E62" i="6" s="1"/>
  <c r="E68" i="6" s="1"/>
  <c r="M86" i="4"/>
  <c r="L86" i="4"/>
  <c r="K86" i="4"/>
  <c r="J86" i="4"/>
  <c r="I86" i="4"/>
  <c r="H86" i="4"/>
  <c r="G86" i="4"/>
  <c r="F86" i="4"/>
  <c r="E86" i="4"/>
  <c r="D86" i="4"/>
  <c r="C86" i="4"/>
  <c r="M83" i="4"/>
  <c r="L83" i="4"/>
  <c r="K83" i="4"/>
  <c r="C187" i="1" s="1"/>
  <c r="J83" i="4"/>
  <c r="I83" i="4"/>
  <c r="H83" i="4"/>
  <c r="D187" i="1" s="1"/>
  <c r="G83" i="4"/>
  <c r="B187" i="1" s="1"/>
  <c r="F83" i="4"/>
  <c r="E83" i="4"/>
  <c r="M75" i="4"/>
  <c r="L75" i="4"/>
  <c r="K75" i="4"/>
  <c r="J75" i="4"/>
  <c r="I75" i="4"/>
  <c r="H75" i="4"/>
  <c r="G75" i="4"/>
  <c r="F75" i="4"/>
  <c r="E75" i="4"/>
  <c r="D75" i="4"/>
  <c r="C75" i="4"/>
  <c r="M13" i="4"/>
  <c r="L13" i="4"/>
  <c r="K13" i="4"/>
  <c r="J13" i="4"/>
  <c r="I13" i="4"/>
  <c r="H13" i="4"/>
  <c r="G13" i="4"/>
  <c r="F13" i="4"/>
  <c r="E13" i="4"/>
  <c r="D13" i="4"/>
  <c r="C13" i="4"/>
  <c r="M8" i="4"/>
  <c r="L8" i="4"/>
  <c r="L91" i="4" s="1"/>
  <c r="B178" i="1" s="1"/>
  <c r="K8" i="4"/>
  <c r="K91" i="4" s="1"/>
  <c r="J8" i="4"/>
  <c r="J91" i="4" s="1"/>
  <c r="I8" i="4"/>
  <c r="I91" i="4" s="1"/>
  <c r="H8" i="4"/>
  <c r="G8" i="4"/>
  <c r="G91" i="4" s="1"/>
  <c r="F8" i="4"/>
  <c r="F91" i="4" s="1"/>
  <c r="E8" i="4"/>
  <c r="E91" i="4" s="1"/>
  <c r="D8" i="4"/>
  <c r="C8" i="4"/>
  <c r="C91" i="4" s="1"/>
  <c r="E476" i="1"/>
  <c r="C476" i="1"/>
  <c r="E455" i="1"/>
  <c r="E446" i="1"/>
  <c r="C446" i="1"/>
  <c r="M91" i="4" l="1"/>
  <c r="C186" i="1"/>
  <c r="C188" i="1" s="1"/>
  <c r="D91" i="4"/>
  <c r="H91" i="4"/>
  <c r="F57" i="6"/>
  <c r="F63" i="6" s="1"/>
  <c r="F62" i="6" s="1"/>
  <c r="F68" i="6" s="1"/>
  <c r="B186" i="1"/>
  <c r="B188" i="1" s="1"/>
  <c r="D186" i="1"/>
  <c r="D188" i="1" s="1"/>
  <c r="E187" i="1"/>
  <c r="E186" i="1" l="1"/>
  <c r="E188" i="1" s="1"/>
  <c r="F297" i="1"/>
  <c r="F291" i="1" s="1"/>
  <c r="E266" i="1" l="1"/>
  <c r="E247" i="1"/>
  <c r="C235" i="1"/>
  <c r="E180" i="1"/>
  <c r="D483" i="1"/>
  <c r="E251" i="1" l="1"/>
  <c r="E254" i="1" s="1"/>
  <c r="I247" i="1" s="1"/>
  <c r="C265" i="1"/>
  <c r="C264" i="1"/>
  <c r="C261" i="1"/>
  <c r="C243" i="1"/>
  <c r="C255" i="1"/>
  <c r="C251" i="1"/>
  <c r="E240" i="1"/>
  <c r="C239" i="1"/>
  <c r="C238" i="1"/>
  <c r="C237" i="1"/>
  <c r="C232" i="1"/>
  <c r="E198" i="1"/>
  <c r="C192" i="1"/>
  <c r="C175" i="1"/>
  <c r="C195" i="1"/>
  <c r="F186" i="1"/>
  <c r="F188" i="1" s="1"/>
  <c r="B179" i="1"/>
  <c r="D28" i="1"/>
  <c r="D29" i="1"/>
  <c r="D27" i="1"/>
  <c r="B30" i="1"/>
  <c r="E28" i="1"/>
  <c r="E27" i="1"/>
  <c r="C266" i="1" l="1"/>
  <c r="C198" i="1"/>
  <c r="C240" i="1"/>
  <c r="B180" i="1"/>
  <c r="E30" i="1"/>
  <c r="D30" i="1"/>
</calcChain>
</file>

<file path=xl/comments1.xml><?xml version="1.0" encoding="utf-8"?>
<comments xmlns="http://schemas.openxmlformats.org/spreadsheetml/2006/main">
  <authors>
    <author>thaitq</author>
  </authors>
  <commentList>
    <comment ref="A5" authorId="0">
      <text>
        <r>
          <rPr>
            <b/>
            <sz val="9"/>
            <color indexed="81"/>
            <rFont val="Tahoma"/>
            <family val="2"/>
          </rPr>
          <t>thaitq:</t>
        </r>
        <r>
          <rPr>
            <sz val="9"/>
            <color indexed="81"/>
            <rFont val="Tahoma"/>
            <family val="2"/>
          </rPr>
          <t xml:space="preserve">
thời điểm
</t>
        </r>
      </text>
    </comment>
    <comment ref="A79" authorId="0">
      <text>
        <r>
          <rPr>
            <b/>
            <sz val="9"/>
            <color indexed="81"/>
            <rFont val="Tahoma"/>
            <family val="2"/>
          </rPr>
          <t>thaitq:</t>
        </r>
        <r>
          <rPr>
            <sz val="9"/>
            <color indexed="81"/>
            <rFont val="Tahoma"/>
            <family val="2"/>
          </rPr>
          <t xml:space="preserve">
thoi diem lap bao cao
</t>
        </r>
      </text>
    </comment>
    <comment ref="C175" authorId="0">
      <text>
        <r>
          <rPr>
            <b/>
            <sz val="9"/>
            <color indexed="81"/>
            <rFont val="Tahoma"/>
            <family val="2"/>
          </rPr>
          <t>thaitq:</t>
        </r>
        <r>
          <rPr>
            <sz val="9"/>
            <color indexed="81"/>
            <rFont val="Tahoma"/>
            <family val="2"/>
          </rPr>
          <t xml:space="preserve">
kỳ báo cáo
</t>
        </r>
      </text>
    </comment>
    <comment ref="E178" authorId="0">
      <text>
        <r>
          <rPr>
            <b/>
            <sz val="9"/>
            <color indexed="81"/>
            <rFont val="Tahoma"/>
            <family val="2"/>
          </rPr>
          <t>thaitq:</t>
        </r>
        <r>
          <rPr>
            <sz val="9"/>
            <color indexed="81"/>
            <rFont val="Tahoma"/>
            <family val="2"/>
          </rPr>
          <t xml:space="preserve">
nhap so lieu cung ky nam ngoai
</t>
        </r>
      </text>
    </comment>
    <comment ref="C192" authorId="0">
      <text>
        <r>
          <rPr>
            <b/>
            <sz val="9"/>
            <color indexed="81"/>
            <rFont val="Tahoma"/>
            <family val="2"/>
          </rPr>
          <t>thaitq:</t>
        </r>
        <r>
          <rPr>
            <sz val="9"/>
            <color indexed="81"/>
            <rFont val="Tahoma"/>
            <family val="2"/>
          </rPr>
          <t xml:space="preserve">
kỳ báo cáo
</t>
        </r>
      </text>
    </comment>
    <comment ref="E195" authorId="0">
      <text>
        <r>
          <rPr>
            <b/>
            <sz val="9"/>
            <color indexed="81"/>
            <rFont val="Tahoma"/>
            <family val="2"/>
          </rPr>
          <t>thaitq:</t>
        </r>
        <r>
          <rPr>
            <sz val="9"/>
            <color indexed="81"/>
            <rFont val="Tahoma"/>
            <family val="2"/>
          </rPr>
          <t xml:space="preserve">
nhập số cùng kỳ năm ngoái
</t>
        </r>
      </text>
    </comment>
    <comment ref="C201" authorId="0">
      <text>
        <r>
          <rPr>
            <b/>
            <sz val="9"/>
            <color indexed="81"/>
            <rFont val="Tahoma"/>
            <family val="2"/>
          </rPr>
          <t>thaitq:</t>
        </r>
        <r>
          <rPr>
            <sz val="9"/>
            <color indexed="81"/>
            <rFont val="Tahoma"/>
            <family val="2"/>
          </rPr>
          <t xml:space="preserve">
kỳ báo cáo
</t>
        </r>
      </text>
    </comment>
    <comment ref="C208" authorId="0">
      <text>
        <r>
          <rPr>
            <b/>
            <sz val="9"/>
            <color indexed="81"/>
            <rFont val="Tahoma"/>
            <family val="2"/>
          </rPr>
          <t>thaitq:</t>
        </r>
        <r>
          <rPr>
            <sz val="9"/>
            <color indexed="81"/>
            <rFont val="Tahoma"/>
            <family val="2"/>
          </rPr>
          <t xml:space="preserve">
kỳ báo cáo
</t>
        </r>
      </text>
    </comment>
    <comment ref="C216" authorId="0">
      <text>
        <r>
          <rPr>
            <b/>
            <sz val="9"/>
            <color indexed="81"/>
            <rFont val="Tahoma"/>
            <family val="2"/>
          </rPr>
          <t>thaitq:</t>
        </r>
        <r>
          <rPr>
            <sz val="9"/>
            <color indexed="81"/>
            <rFont val="Tahoma"/>
            <family val="2"/>
          </rPr>
          <t xml:space="preserve">
kỳ báo cáo
</t>
        </r>
      </text>
    </comment>
    <comment ref="C225" authorId="0">
      <text>
        <r>
          <rPr>
            <b/>
            <sz val="9"/>
            <color indexed="81"/>
            <rFont val="Tahoma"/>
            <family val="2"/>
          </rPr>
          <t>thaitq:</t>
        </r>
        <r>
          <rPr>
            <sz val="9"/>
            <color indexed="81"/>
            <rFont val="Tahoma"/>
            <family val="2"/>
          </rPr>
          <t xml:space="preserve">
kỳ báo cáo
</t>
        </r>
      </text>
    </comment>
    <comment ref="C232" authorId="0">
      <text>
        <r>
          <rPr>
            <b/>
            <sz val="9"/>
            <color indexed="81"/>
            <rFont val="Tahoma"/>
            <family val="2"/>
          </rPr>
          <t>thaitq:</t>
        </r>
        <r>
          <rPr>
            <sz val="9"/>
            <color indexed="81"/>
            <rFont val="Tahoma"/>
            <family val="2"/>
          </rPr>
          <t xml:space="preserve">
kỳ báo cáo
</t>
        </r>
      </text>
    </comment>
    <comment ref="C243" authorId="0">
      <text>
        <r>
          <rPr>
            <b/>
            <sz val="9"/>
            <color indexed="81"/>
            <rFont val="Tahoma"/>
            <family val="2"/>
          </rPr>
          <t>thaitq:</t>
        </r>
        <r>
          <rPr>
            <sz val="9"/>
            <color indexed="81"/>
            <rFont val="Tahoma"/>
            <family val="2"/>
          </rPr>
          <t xml:space="preserve">
kỳ báo cáo
</t>
        </r>
      </text>
    </comment>
    <comment ref="C249" authorId="0">
      <text>
        <r>
          <rPr>
            <b/>
            <sz val="9"/>
            <color indexed="81"/>
            <rFont val="Tahoma"/>
            <family val="2"/>
          </rPr>
          <t>thaitq:</t>
        </r>
        <r>
          <rPr>
            <sz val="9"/>
            <color indexed="81"/>
            <rFont val="Tahoma"/>
            <family val="2"/>
          </rPr>
          <t xml:space="preserve">
nhập tay
</t>
        </r>
      </text>
    </comment>
    <comment ref="C261" authorId="0">
      <text>
        <r>
          <rPr>
            <b/>
            <sz val="9"/>
            <color indexed="81"/>
            <rFont val="Tahoma"/>
            <family val="2"/>
          </rPr>
          <t>thaitq:</t>
        </r>
        <r>
          <rPr>
            <sz val="9"/>
            <color indexed="81"/>
            <rFont val="Tahoma"/>
            <family val="2"/>
          </rPr>
          <t xml:space="preserve">
kỳ báo cáo
</t>
        </r>
      </text>
    </comment>
    <comment ref="A273" authorId="0">
      <text>
        <r>
          <rPr>
            <b/>
            <sz val="9"/>
            <color indexed="81"/>
            <rFont val="Tahoma"/>
            <family val="2"/>
          </rPr>
          <t>thaitq:</t>
        </r>
        <r>
          <rPr>
            <sz val="9"/>
            <color indexed="81"/>
            <rFont val="Tahoma"/>
            <family val="2"/>
          </rPr>
          <t xml:space="preserve">
dựa vào thuyết minh 4.2 trong file dự phòng báo cáo quí</t>
        </r>
      </text>
    </comment>
    <comment ref="D281" authorId="0">
      <text>
        <r>
          <rPr>
            <b/>
            <sz val="9"/>
            <color indexed="81"/>
            <rFont val="Tahoma"/>
            <family val="2"/>
          </rPr>
          <t>thaitq:</t>
        </r>
        <r>
          <rPr>
            <sz val="9"/>
            <color indexed="81"/>
            <rFont val="Tahoma"/>
            <family val="2"/>
          </rPr>
          <t xml:space="preserve">
nhập tay file theo doi HĐTG
</t>
        </r>
      </text>
    </comment>
    <comment ref="D283" authorId="0">
      <text>
        <r>
          <rPr>
            <b/>
            <sz val="9"/>
            <color indexed="81"/>
            <rFont val="Tahoma"/>
            <family val="2"/>
          </rPr>
          <t>thaitq:</t>
        </r>
        <r>
          <rPr>
            <sz val="9"/>
            <color indexed="81"/>
            <rFont val="Tahoma"/>
            <family val="2"/>
          </rPr>
          <t xml:space="preserve">
nhập tay
</t>
        </r>
      </text>
    </comment>
    <comment ref="A324" authorId="0">
      <text>
        <r>
          <rPr>
            <b/>
            <sz val="9"/>
            <color indexed="81"/>
            <rFont val="Tahoma"/>
            <family val="2"/>
          </rPr>
          <t>thaitq:</t>
        </r>
        <r>
          <rPr>
            <sz val="9"/>
            <color indexed="81"/>
            <rFont val="Tahoma"/>
            <family val="2"/>
          </rPr>
          <t xml:space="preserve">
dựa vào thuyết minh 4.2 trong file dự phòng báo cáo quí</t>
        </r>
      </text>
    </comment>
    <comment ref="C327" authorId="0">
      <text>
        <r>
          <rPr>
            <b/>
            <sz val="9"/>
            <color indexed="81"/>
            <rFont val="Tahoma"/>
            <family val="2"/>
          </rPr>
          <t>thaitq:</t>
        </r>
        <r>
          <rPr>
            <sz val="9"/>
            <color indexed="81"/>
            <rFont val="Tahoma"/>
            <family val="2"/>
          </rPr>
          <t xml:space="preserve">
kỳ báo cáo
</t>
        </r>
      </text>
    </comment>
    <comment ref="C347" authorId="0">
      <text>
        <r>
          <rPr>
            <b/>
            <sz val="9"/>
            <color indexed="81"/>
            <rFont val="Tahoma"/>
            <family val="2"/>
          </rPr>
          <t>thaitq:</t>
        </r>
        <r>
          <rPr>
            <sz val="9"/>
            <color indexed="81"/>
            <rFont val="Tahoma"/>
            <family val="2"/>
          </rPr>
          <t xml:space="preserve">
kỳ báo cáo
</t>
        </r>
      </text>
    </comment>
    <comment ref="C356" authorId="0">
      <text>
        <r>
          <rPr>
            <b/>
            <sz val="9"/>
            <color indexed="81"/>
            <rFont val="Tahoma"/>
            <family val="2"/>
          </rPr>
          <t>thaitq:</t>
        </r>
        <r>
          <rPr>
            <sz val="9"/>
            <color indexed="81"/>
            <rFont val="Tahoma"/>
            <family val="2"/>
          </rPr>
          <t xml:space="preserve">
kỳ báo cáo
</t>
        </r>
      </text>
    </comment>
    <comment ref="C430" authorId="0">
      <text>
        <r>
          <rPr>
            <b/>
            <sz val="9"/>
            <color indexed="81"/>
            <rFont val="Tahoma"/>
            <family val="2"/>
          </rPr>
          <t>thaitq:</t>
        </r>
        <r>
          <rPr>
            <sz val="9"/>
            <color indexed="81"/>
            <rFont val="Tahoma"/>
            <family val="2"/>
          </rPr>
          <t xml:space="preserve">
kỳ báo cáo
</t>
        </r>
      </text>
    </comment>
    <comment ref="C440" authorId="0">
      <text>
        <r>
          <rPr>
            <b/>
            <sz val="9"/>
            <color indexed="81"/>
            <rFont val="Tahoma"/>
            <family val="2"/>
          </rPr>
          <t>thaitq:</t>
        </r>
        <r>
          <rPr>
            <sz val="9"/>
            <color indexed="81"/>
            <rFont val="Tahoma"/>
            <family val="2"/>
          </rPr>
          <t xml:space="preserve">
kỳ báo cáo
</t>
        </r>
      </text>
    </comment>
    <comment ref="C449" authorId="0">
      <text>
        <r>
          <rPr>
            <b/>
            <sz val="9"/>
            <color indexed="81"/>
            <rFont val="Tahoma"/>
            <family val="2"/>
          </rPr>
          <t>thaitq:</t>
        </r>
        <r>
          <rPr>
            <sz val="9"/>
            <color indexed="81"/>
            <rFont val="Tahoma"/>
            <family val="2"/>
          </rPr>
          <t xml:space="preserve">
kỳ báo cáo
</t>
        </r>
      </text>
    </comment>
    <comment ref="C460" authorId="0">
      <text>
        <r>
          <rPr>
            <b/>
            <sz val="9"/>
            <color indexed="81"/>
            <rFont val="Tahoma"/>
            <family val="2"/>
          </rPr>
          <t>thaitq:</t>
        </r>
        <r>
          <rPr>
            <sz val="9"/>
            <color indexed="81"/>
            <rFont val="Tahoma"/>
            <family val="2"/>
          </rPr>
          <t xml:space="preserve">
kỳ báo cáo
</t>
        </r>
      </text>
    </comment>
    <comment ref="C471" authorId="0">
      <text>
        <r>
          <rPr>
            <b/>
            <sz val="9"/>
            <color indexed="81"/>
            <rFont val="Tahoma"/>
            <family val="2"/>
          </rPr>
          <t>thaitq:</t>
        </r>
        <r>
          <rPr>
            <sz val="9"/>
            <color indexed="81"/>
            <rFont val="Tahoma"/>
            <family val="2"/>
          </rPr>
          <t xml:space="preserve">
kỳ báo cáo
</t>
        </r>
      </text>
    </comment>
  </commentList>
</comments>
</file>

<file path=xl/sharedStrings.xml><?xml version="1.0" encoding="utf-8"?>
<sst xmlns="http://schemas.openxmlformats.org/spreadsheetml/2006/main" count="1302" uniqueCount="1076">
  <si>
    <t>1. ĐẶC ĐIỂM HOẠT ĐỘNG CỦA CÔNG TY</t>
  </si>
  <si>
    <t>Giấy phép thành lập và hoạt động</t>
  </si>
  <si>
    <t>Công ty Cổ Phần Chứng Khoán Bảo Minh là một công ty cổ phần được thành lập tại Việt Nam theo Giấy phép thành lập và hoạt động số 90/UBCK-GP do Ủy Ban Chứng Khoán Nhà Nước Việt Nam cấp ngày 21 tháng 04 năm 2008. Giấy Phép thành lập hoạt động đã được điều chỉnh nhiều lần và lần gần nhất số 60/GPĐC - UBCK ngày 31 tháng 12 năm 2015.</t>
  </si>
  <si>
    <t>Trụ sở chính và thông tin liên hệ</t>
  </si>
  <si>
    <t>Công ty có trụ sở chính đặt tại tầng 3, tòa nhà Pax Sky, số 34A Phạm Ngọc Thạch, P.06, Q.03, Tp. Hồ Chí Minh.</t>
  </si>
  <si>
    <t>Thông tin liên hệ :</t>
  </si>
  <si>
    <t>Email : info@bmsc.com.vn</t>
  </si>
  <si>
    <t>Điện thoại : 08.7306 86 86</t>
  </si>
  <si>
    <t>Điều lệ hoạt động</t>
  </si>
  <si>
    <t>Hoạt động chính</t>
  </si>
  <si>
    <t>Hoạt động chính của Công ty là môi giới chứng khoán, tự doanh chứng khoán, tư vấn đầu tư chứng khoán, bảo lãnh phát hành chứng khoán và lưu ký chứng khoán.</t>
  </si>
  <si>
    <t>Quy mô vốn</t>
  </si>
  <si>
    <t>Vốn điều lệ của Công ty theo Giấy phép thành lập và hoạt động là 300 tỷ đồng.</t>
  </si>
  <si>
    <t>Danh sách cổ đông lớn</t>
  </si>
  <si>
    <t>Vốn điều lệ</t>
  </si>
  <si>
    <t>Vốn góp</t>
  </si>
  <si>
    <t>VNĐ</t>
  </si>
  <si>
    <t>%</t>
  </si>
  <si>
    <t>Ngân hàng Thương Mại Cổ Phần Đông Nam Á</t>
  </si>
  <si>
    <t>Các cổ đông khác</t>
  </si>
  <si>
    <t>Mục tiêu đầu tư và hạn chế đầu tư</t>
  </si>
  <si>
    <t>Mục tiêu đầu tư của Công ty là tối ưu hóa lợi nhuận. Danh mục đầu tư của Công Ty và các hạn chế đầu tư phải phù hợp với mục tiêu và chính sách đầu tư đã được quy định rõ trong Điều lệ hoạt động của Công Ty và pháp luật chứng khoán hiện hành.</t>
  </si>
  <si>
    <t>2. CÁC CHÍNH SÁCH KẾ TOÁN CHỦ YẾU</t>
  </si>
  <si>
    <t>2.1 Cơ sở của việc lập báo cáo tài chính giữa niên độ</t>
  </si>
  <si>
    <t>Báo cáo tài chính giữa niên độ đã được lập theo các chuẩn mực kế toán Việt Nam, Chế độ Kế Toán Doanh Nghiệp Việt Nam và các quy định pháp lý có liên quan đến việc lập và trình bày báo cáo tài chính áp dụng cho các công ty chứng khoán hoạt động tại Việt Nam. Báo cáo tài chính giữa niên độ được lập theo nguyên tắc giá gốc.</t>
  </si>
  <si>
    <t>Báo cáo tài chính giữa niên độ kèm theo không nhằm mục đích trình bày tình hình tài chính, kết quả hoạt động kinh doanh, tình hình thay đổi vốn chủ sở hữu và các luồng lưu chuyển tiền tệ theo các nguyên tắc và thông lệ kế toán thường được chấp nhận ở các nước và các thể chế khác ngoài Việt Nam. Các nguyên tắc và thông lệ kế toán sử dụng tại Việt Nam có thể khác với các nguyên tắc và thông lệ kế toán tại các nước và các thể chế khác.</t>
  </si>
  <si>
    <t>2.2 Các thay đổi quan trọng trong chính sách kế toán áp dụng</t>
  </si>
  <si>
    <t>Thông tư số 210/2014/TT-BTC - Hướng dẫn kế toán áp dụng cho công ty chứng khoán do Bộ Tài Chính ban hành ngày 30 tháng 12 năm 2014 thay thế TT số 95/2008/QĐ - BTC ngày 24 tháng 10 năm 2008 và TT số 162/2010/TT-BTC ngày 20 tháng 10 năm 2010. TT 210/2014 được áp dụng kể từ ngày 01 tháng 01 năm 2016.</t>
  </si>
  <si>
    <t>Những nội dung về chế độ chứng từ kế toán, tài khoản kế toán, sổ kế toán, báo cáo tài chính không hướng dẫn trong Thông tư 210/2014, công ty chứng khoán áp dụng theo Chế độ kế toán Doanh nghiệp hiện hành ban hành theo Thông tư 200/2014/TT-BTC ngày 22 tháng 12 năm 2014 (“Thông tư 200/2014”) thay thế Quyết định số 15/2006/QĐ-BTC ngày 20 tháng 3 năm 2006 và Thông tư số 244/2009/TT-BTC ngày 31 tháng 12 năm 2009. Thông tư 200/2014 được áp dụng kể từ năm tài chính bắt đầu từ hoặc sau ngày 1 tháng 1 năm 2015.</t>
  </si>
  <si>
    <t xml:space="preserve">Công ty đã áp dụng hồi tố các thay đổi của Thông tư 210/2014 theo Điều 20 của Thông tư 210/2014. Các thay đổi quan trọng trong chính sách kế toán được áp dụng hồi tố bao gồm: </t>
  </si>
  <si>
    <t>(a) Tài sản tài chính</t>
  </si>
  <si>
    <t>Phân loại</t>
  </si>
  <si>
    <t>Thông tư 95/2008 và Thông tư 162/2010</t>
  </si>
  <si>
    <t>Thông tư 210/2014</t>
  </si>
  <si>
    <t xml:space="preserve">Theo Thông tư 95/2008 và Thông tư 162/2010, các khoản đầu tư tài chính được phân loại như sau:
• Đầu tư tài chính ngắn hạn: chứng khoán thương mại.
• Đầu tư tài chính dài hạn: bao gồm chứng khoán nắm giữ đến ngày đáo hạn và chứng khoán sẵn sàng để bán.
Hai thông tư này không quy định cụ thể về việc phân loại và trình bày các khoản cho vay ký quỹ, tạm ứng tiền bán chứng khoán cho khách hàng và cho vay khác.
</t>
  </si>
  <si>
    <t xml:space="preserve">Theo Thông tư 210/2014, các khoản đầu tư tài chính, các khoản cho vay ký quỹ, tạm ứng tiền bán chứng khoán cho khách hàng và cho vay khác hợp thành danh mục tài sản tài chính của công ty chứng khoán. Danh mục này bao gồm bốn (4) loại chính như sau: 
• Tài sản tài chính ghi nhận thông qua lãi/lỗ (FVTPL)
• Các khoản đầu tư nắm giữ đến ngày đáo hạn (HTM)
• Các khoản cho vay và phải thu
• Tài sản tài chính sẵn sàng để bán (AFS)
Tiêu chí phân loại các tài sản tài chính này được trình bày ở thuyết minh 2.7(a).
</t>
  </si>
  <si>
    <t>Ghi nhận, đánh giá lại và hạch toán chênh lệch tăng/(giảm) do đánh giá lại các tài sản tài chính</t>
  </si>
  <si>
    <t>Chứng khoán thương mại</t>
  </si>
  <si>
    <t xml:space="preserve">Thông tư 95/2008 và Thông tư 162/2010 không quy định cụ thể về nguyên tắc hạch toán chứng khoán thương mại. Theo Thông tư 200/2014, chứng khoán thương mại được ghi nhận ban đầu theo giá gốc (bao gồm giá mua và các chi phí mua như chi phí môi giới, giao dịch, phí thông tin, phí ngân hàng, v.v..) Giá gốc được xác định theo giá trị hợp lý của các khoản thanh toán tại thời điểm giao dịch phát sinh. Chứng khoán thương mại được trình bày tại giá gốc trừ đi dự phòng nếu giá trị thị trường giảm xuống thấp hơn giá gốc tại ngày lập báo cáo tài chính. Căn cứ xác định giá trị thị trường được quy định theo pháp luật chứng khoán hiện hành. Dự phòng/ (hoàn nhập dự phòng) giảm giá chứng khoán thương mại được ghi tăng/(giảm) chi phí hoạt động trong kỳ kế toán. </t>
  </si>
  <si>
    <t xml:space="preserve">Chứng khoán thương mại thuộc danh mục tài sản tài chính thông qua lãi lỗ (FVTPL) và được ghi nhận ban đầu theo giá mua không bao gồm các chi phí mua. Tại ngày lập báo cáo tài chính, chứng khoán thương mại được trình bày theo giá gốc trừ dự phòng giảm giá hoặc giá trị thị trường, trường hợp không có giá trị thị trường thì được trình bày tại giá trị hợp lý. Trường hợp hạch toán theo giá thị trường, chênh lệch tăng/(giảm) do đánh giá lại được ghi nhận vào doanh thu/chi phí hoạt động trong báo cáo thu nhập toàn diện.
Do Luật Kế toán hiện hành chưa cho phép hạch toán kế toán theo giá trị hợp lý, Công ty vẫn trình bày tài sản tài chính FVTPL theo giá gốc trừ dự phòng giảm giá tại ngày lập báo cáo tài chính.
</t>
  </si>
  <si>
    <t>Chứng khoán sẵn sàng để bán</t>
  </si>
  <si>
    <t xml:space="preserve">Theo Thông tư 95/2008, chứng khoán sẵn sàng để bán được ghi nhận ban đầu theo giá gốc hoặc theo giá trị hợp lý và cộng với chi phí giao dịch liên quan trực tiếp đến việc mua. Tại ngày lập báo cáo tài chính, các công ty chứng khoán được lựa chọn hạch toán chứng khoán sẵn sàng để bán theo nguyên tắc giá gốc hoặc theo giá trị hợp lý. Trường hợp hạch toán theo giá gốc trừ đi dự phòng giảm giá nếu có, phần trích lập dự phòng được ghi nhận vào chi phí hoạt động trong kỳ kế toán. Trường hợp hạch toán theo giá trị hợp lý, chênh lệch tăng/(giảm) do đánh giá lại được ghi nhận trực tiếp vào vốn chủ sở hữu. </t>
  </si>
  <si>
    <t xml:space="preserve">Theo Thông tư 210/2014, chứng khoán sẵn sàng để bán được ghi nhận ban đầu theo giá mua. Tại ngày lập báo cáo tài chính, chứng khoán sẵn sàng để bán được trình bày theo giá gốc trừ dự phòng giảm giá nếu có hoặc giá trị thị trường, trường hợp không có giá trị thị trường thì được trình bày tại giá trị hợp lý. Trường hợp hạch toán theo giá thị trường, chênh lệch tăng/(giảm) do đánh giá lại được ghi nhận vào thu nhập/(lỗ) toàn diện sau thuế thu nhập doanh nghiệp trong báo cáo thu nhập toàn diện. 
Do Luật Kế toán hiện hành chưa cho phép hạch toán kế toán theo giá trị hợp lý, Công ty vẫn trình bày tài sản tài chính AFS theo giá gốc trừ dự phòng giảm giá tại ngày lập báo cáo tài chính.
</t>
  </si>
  <si>
    <t xml:space="preserve">(b) Hạch toán tiền gửi của khách hàng về giao dịch chứng khoán </t>
  </si>
  <si>
    <t xml:space="preserve">Theo Thông tư 95/2008, tiền gửi giao dịch chứng khoán, tiền gửi thanh toán bù trừ của khách hàng và tiền của tổ chức phát hành được hạch toán là tiền của công ty chứng khoán tương ứng với nghĩa vụ phải trả, chi tiết số dư được thuyết minh trên báo cáo tài chính.
Tuy nhiên, theo Thông tư 210/2014, tiền gửi giao dịch chứng khoán, tiền gửi thanh toán bù trừ của khách hàng và tiền của tổ chức phát hànhđược theo dõi và thuyết minh ngoại bảng.
Chi tiết về việc trình bày lại các số liệu so sánh được trình bày tại Thuyết minh 12.
</t>
  </si>
  <si>
    <t>(c) Thông tin so sánh</t>
  </si>
  <si>
    <t>Một vài số liệu so sánh đã được phân loại lại để phù hợp với cách trình bày của năm hiện tại theo Thông tư 210/2014.</t>
  </si>
  <si>
    <t>2.3 Hệ thống và hình thức sổ kế toán áp dụng</t>
  </si>
  <si>
    <t>Công ty sử dụng phần mềm kế toán theo hình thức nhật ký chung để ghi sổ các nghiệp vụ kinh tế phát sinh.</t>
  </si>
  <si>
    <t>2.4 Năm tài chính</t>
  </si>
  <si>
    <t>2.5 Đơn vị tiền tệ sử dụng trong kế toán</t>
  </si>
  <si>
    <t xml:space="preserve">Đơn vị tiền tệ sử dụng trong kế toán và được trình bày trên các báo cáo tài chính là Đồng Việt Nam (“VND”). 
Các nghiệp vụ phát sinh bằng ngoại tệ được quy đổi theo tỷ giá giao dịch thực tế áp dụng tại ngày phát sinh nghiệp vụ. Chênh lệch tỷ giá phát sinh từ các nghiệp vụ này được ghi nhận là thu nhập hoặc chi phí trong báo cáo thu nhập toàn diện.
Tài sản và nợ phải trả bằng tiền tệ có gốc ngoại tệ tại ngày của báo cáo tình hình tài chính lần lượt được quy đổi theo tỷ giá mua và tỷ giá bán ngoại tệ của ngân hàng thương mại nơiCông ty thường xuyên có giao dịch áp dụng tại ngày báo cáo tình hình tài chính. Các khoản ngoại tệ gửi ngân hàng tại ngày của báo cáo tình hình tài chính được quy đổi theo tỷ giá mua của chính ngân hàng thương mại nơi Công tymở tài khoản ngoại tệ. Chênh lệch tỷ giá phát sinh từ việc quy đổi này được ghi nhận là thu nhập hoặc chi phí trong báo cáo thu nhập toàn diện.
</t>
  </si>
  <si>
    <t>2.6 Tiền và các khoản tương đương tiền</t>
  </si>
  <si>
    <t xml:space="preserve">Tiền và các khoản tương đương tiền bao gồm tiền mặt tại quỹ, tiền gửi ngân hàng, tiền đang chuyển, các khoản đầu tư ngắn hạn khác có thời hạn thu hồi hoặc đáo hạn ban đầu không quá ba (3) tháng và không có rủi ro đáng kể trong việc chuyển đổi thành tiền. </t>
  </si>
  <si>
    <t>2.7 Tài sản tài chính</t>
  </si>
  <si>
    <t>(a) Phân loại</t>
  </si>
  <si>
    <t xml:space="preserve">(i) Tài sản tài chính ghi nhận thông qua lãi lỗ (FVTPL)
Tài sản tài chính ghi nhận thông qua lãi lỗ là các tài sản tài chính được nắm giữ cho mục đích kinh doanhhoặc do Tổng Giám đốc xác định từ ban đầu là được ghi nhận thông qua lãi lỗ. Tài sản tài chính ghi nhận thông qua lãi lỗ bao gồm chứng khoán niêm yết và chưa niêm yết và tất cả công cụ phái sinh, bao gồm phái sinh đính kèm, tách biệt với hợp đồng chủ, trừ các công cụ phái sinh được chỉ định là công cụ phòng ngừa rủi ro. 
Một tài sản tài chính khác với một tài sản tài chính nắm giữ để mua bán có thể được chỉ định ghi nhận thông qua lãi/lỗkhi ghi nhận ban đầu nếu:
• Các yếu tố chỉ định này hay sự suy giảm đáng kể của khoản ghi nhận hay việc đo lường không thống nhất mà nếu không sẽ phát sinh; hoặc
• Tài sản tài chính đó hình thành một phần của tài sản tài chính hoặc nợ của Công ty hoặc cả hai, được quản lý và kết quả của nó được tính toán trên cơ sở giá trị hợp lý, phù hợp với chiến lược đầu tư và quản lý rủi ro sổ sách của Công ty, và thông tin về Công ty được cung cấp nội bộ trên cơ sở đó, hoặc
• Nó cấu thành một phần của một hợp đồng gồm một hay nhiều công cụ phái sinh đính kèm mà Chuẩn mực Kế toán Quốc tế - IAS 39 – “Các công cụ Tài chính - Ghi nhận và xác định giá trị” cho phép toàn bộ hợp đồng hỗn hợp được chỉ định là ghi nhận thông qua lãi/lỗ.
Tài sản tài chính ghi nhận thông qua lãi lỗ được ghi nhận ban đầu theo giá mua không bao gồm chi phí mua, sau đó ghi nhận theo giá mua trừ dự phòng giảm giá. Dự phòng giảm giá được lập khi giá mua cao hơn giá trị thị trường.
(ii) Đầu tư nắm giữ đến ngày đáo hạn (HTM)
Các khoản đầu tư nắm giữ đến ngày đáo hạn là các tài sản tài chính không phái sinh mà:
• Việc hoàn trả là cố định hay xác định được
• Ngày đáo hạn là cố định
• Công ty có ý định tích cực và có khả năng giữ đến ngày đáo hạn.
Các khoản đầu tư nắm giữ đến ngày đáo hạn bao gồm các khoản tiền gửi ngân hàng có kỳ hạn, trái phiếu, cổ phiếu ưu đãi bên phát hành bắt buộc phải mua lại tại một thời điểm nhất định trong tương lai và các khoản cho vay nắm giữ đến ngày đáo hạn với mục đích thu lãi hàng kỳ và các khoản đầu tư nắm giữ đến ngày đáo hạn khác. Các khoản đầu tư này được ghi nhận ban đầu theo giá gốc, sau đó ghi nhận theo giá gốc trừ đi dự phòng phải thu khó đòi.Dự phòng giảm giá được lập trên cơ sở có bằng chứng chắc chắn cho thấy một phần hoặc toàn bộ khoản đầu tư có thể không thu hồi được.
</t>
  </si>
  <si>
    <t xml:space="preserve">(iii) Các khoản cho vay và phải thu
 Các khoản cho vay là các tài sản tài chính không phái sinh với việc hoàn trả lại là cố định hay xác định được mà không được yết giá trên một thị trường hoạt động.Các khoản cho vay bao gồm các hợp đồng giao dịch ký quỹ, các khoản tạm ứng giao dịch chứng khoán và các khoán cho vay tài sản tài chính theo pháp luật chứng khoán hiện hành.Các khoản cho vay được ghi nhận theo giá gốc trừ dự phòng. Dự phòng các khoản cho vay được lập khi có sự suy giảm về giá trị có thể thu hồi của các khoản giao dịch ký quỹ và tạm ứng giao dịch chứng khoán. 
 Các khoản phải thu bao gồm những khoản phải thu bán các tài sản tài chính, phải thu và dự thu cổ tức, tiền lãi các tài sản tài chính, phải thu phí dịch vụ cung cấp, phải thu nội bộ, phải thu về lỗi giao dịch chứng khoán và các khoản phải thu khác. Các khoản phải thu được ghi nhận trên cơ sở dồn tích và được phản ánh theo nguyên giá trừ đi dự phòng phải thu khó đòi. 
(iv) Các tài sản tài chính sẵn sàng để bán (AFS)
 Các tài sản tài chính sẵn sàng để bán (AFS) bao gồm các tài sản tài chính không phái sinh mà không được phân loại là FVTPL, HTM, khoản cho vay hay phải thu. Tài sản tài chính AFS được ghi nhận ban đầu theo giá mua. Tại ngày lập báo cáo tài chính, tài sản tài chính AFS được trình bày theo giá gốc trừ dự phòng giảm giá.
</t>
  </si>
  <si>
    <t xml:space="preserve">(b) Ghi nhận/chấm dứt ghi nhận </t>
  </si>
  <si>
    <t>Việc mua và bán các tài sản tài chính được ghi nhận theo ngày thực hiện giao dịch - là tại ngày Công ty ký kết hợp đồng mua hoặc bán khoản các tài sản tài chính đó. Các tài sản tài chính được chấm dứt ghi nhận khi quyền nhận dòng tiền từ các tài sản tài chính đã hết hạn hoặc về bản chất Công ty đã chuyển giao toàn bộ rủi ro và lợi ích gắn liền với quyền sở hữu các tài sản tài chính đó.</t>
  </si>
  <si>
    <t>(c) Ghi nhận ban đầu</t>
  </si>
  <si>
    <t xml:space="preserve">Tài sản tài chính thông qua lãi lỗ (FVTPL) được ghi nhận ban đầu theo giá mua không bao gồm các chi phí mua. Các tài sản tài chính khác được ghi nhận ban đầu theo giá mua.
Cổ phiếu thưởng và cổ tức chia bằng cổ phiếu được hạch toán vào các khoản đầu tư với giá trị bằng không (0).
Giá trị của quyền mua cổ phiếu được xác định là phần chênh lệch giữa giá thị trường của cổ phiếu và số tiền thực trả để thực hiện quyền mua vào ngày thông báo thực hiện quyền mua, nhân với tỷ lệ cần có để mua một cổ phần mới.
</t>
  </si>
  <si>
    <t>(d) Trích lập dự phòng tài sản tài chính FVTPL và AFS</t>
  </si>
  <si>
    <t xml:space="preserve">Công ty áp dụng nguyên tắc tắc định giá tài sản tài chính theo Thông tư 226/2010/TT-BTC do Bộ Tài chính ban hành ngày 31 tháng 12 năm 2010 về chỉ tiêu an toàn tài chính của tố chức kinh doanh chứng khoán và Thông tư 146/2014/TT-BTC do Bộ Tài chính ban hành ngày 6 tháng 10 năm 2014 về quy chế tài chính của công ty chứng khoán và công ty quản lý quỹ để làm căn cứ trích lập dự phòng cho các tài sản tài chính, cụ thể như sau:
(i) Cổ phiếu niêm yết trên các Sở giao dịch chứng khoán, cổ phiếu của công ty đại chúng đăng kí giao dịch trên thị trường giao dịch cổ phiếu của công ty đại chúng chưa niêm yết (UPCoM)
 Các cổ phiếu này được đánh giá lại căn cứ vào giá đóng cửa của ngày có giao dịch gần nhất trước ngày trích lập dự phòng.
 Các cổ phiếu không có giao dịch nhiều hơn hai (2) tuần tính đến ngày trích lập dự phòng được đánh giá lại theo giá cao nhất trong các giá sau đây:
• Giá trị sổ sách
• Giá mua
• Giá theo phương pháp nội bộ của công ty chứng khoán
(ii) Cổ phiếu đã đăng ký, lưu ký nhưng chưa niêm yết, chưa đăng ký giao dịch tại Trung tâm Lưu ký Chứng khoán Việt Nam (“VSD”)
 Các cổ phiếu này được đánh giá lại theo giá trị trung bình của các giao dịch dựa trên báo giá của tối thiểu ba (3) tổ chức báo giá không phải là người có liên quan tại ngày giao dịch gần nhất trước ngày trích lập dự phòng nhưng không quá một tháng tính đến ngày trích lập dự phòng. Người quản lý, điều hành của công ty chứng khoán được lựa chọn báo giá và người quản lý, điều hành của công ty chứng khoán nhận báo giá không phải là người có liên quan theo quy định của Luật Chứng khoán.
(iii) Cổ phiếu đã đăng ký, lưu ký nhưng chưa niêm yết, chưa đăng ký giao dịch tại Trung tâm Lưu ký Chứng khoán Việt Nam (“VSD”)
 Trường hợp không có đủ tối thiểu ba (3) báo giá như quy định nêu trên, các cổ phiếu này được đánh giá lại theo giá cao nhất trong các giá sau đây:
• Giá từ các báo giá
• Giá của kỳ báo cáo gần nhất
• Giá trị sổ sách
• Giá mua
• Giá theo phương pháp nội bộ của công ty chứng khoán 
</t>
  </si>
  <si>
    <t xml:space="preserve">(ix) Chứng chỉ quỹ đóng đại chúng
 Chứng chỉ quỹ đóng đại chúng được đánh giá lại căn cứ vào giá đóng cửa của ngày có giao dịch gần nhất trước ngày trích lập dự phòng.
 Các chứng chỉ quỹ đóng đại chúng không có giao dịch nhiều hơn hai (2) tuần tính đến ngày trích lập dự phòng được đánh giá lại theo giá trị tài sản ròng trên một (1) chứng chỉ quỹ tại kỳ báo cáo gần nhất trước ngày trích lập dự phòng.
(x) Chứng chỉ quỹ thành viên/ quỹ mở/ cổ phiếu của công ty đầu tư chứng khoán phát hành riêng lẻ
 Các chứng chỉ quỹ/cổ phiếu này được đánh giá lại theo giá trị tài sản ròng trên một (1) đơn vị phần vốn góp/ chứng chỉ quỹ/ cổ phiếu tại kỳ báo cáo gần nhất trước ngày trích lập dự phòng.
(xi) Chứng chỉ quỹ/ cổ phiếu của công ty đầu tư chứng khoán khác
 Các chứng chỉ quỹ/cổ phiếu này được đánh giá lại theo phương pháp nội bộ của công ty chứng khoán.
(xii) Tiền gửi có kỳ hạn
 Tiền gửi có kỳ hạn được định giá bằng giá trị tiền gửi cộng lãi phải thu tính tới ngày lập báo cáo tài chính.
(xiii) Tín phiếu kho bạc, hối phiếu ngân hàng, thương phiếu, chứng chỉ tiền gửi có thể chuyển nhượng, trái phiếu và các công cụ thị trường tiền tệ chiết khấu
Các công cụ tài chính này được định giá bằng giá mua cộng lãi phải thu tính tới ngày trước ngày trích lập dự phòng. 
</t>
  </si>
  <si>
    <t xml:space="preserve">(e) Trích lập dự phòng các khoản cho vay </t>
  </si>
  <si>
    <t>Dự phòng các khoản cho vay được lập khi có sự suy giảm về giá trị có thể thu hồi của các khoản giao dịch ký quỹ và tạm ứng giao dịch chứng khoán. Mức trích lập dự phòng được xác định bằng chênh lệch của giá trị tài sản đảm bảo và giá trị ghi sổ của khoản giao dịch ký quỹ và tạm ứng giao dịch chứng khoán tại ngày lập báo cáo tình hình tài chính.</t>
  </si>
  <si>
    <t>(f) Dự phòng các khoản phải thu</t>
  </si>
  <si>
    <r>
      <t xml:space="preserve">Các khoản nợ phải thu quá hạn thanh toán được trích lập dự phòng theo hướng dẫn của Thông tư số 228/2009/TT-BTC do Bộ Tài chính ban hành ngày 7 tháng 12 năm 2009 (“Thông tư 228/2009”) như sau:    
</t>
    </r>
    <r>
      <rPr>
        <b/>
        <sz val="10"/>
        <color theme="1"/>
        <rFont val="Times New Roman"/>
        <family val="1"/>
      </rPr>
      <t>Thời gian quá hạn                                                              Mức trích lập dự phòng</t>
    </r>
    <r>
      <rPr>
        <sz val="10"/>
        <color theme="1"/>
        <rFont val="Times New Roman"/>
        <family val="1"/>
      </rPr>
      <t xml:space="preserve">
Từ trên sáu (06) tháng đến dưới một (01) năm                              30%
Từ một (01) năm đến dưới hai (02) năm                                          50%
Từ hai (02) năm đến dưới ba (03) năm                                            70%
Trên ba (03) năm                                                                               100%
Dự phòng/(hoàn nhập dự phòng)phát sinh trong kỳ kế toán liên quan đến phải thu bán các tài sản tài chính, phải thu và dự thu cổ tức, tiền lãi các tài sản tài chính, phải thu phí dịch vụ cung cấp được hạch toán vào chi phí hoạt động/thu nhập khác trong báo cáo thu nhập toàn diện.
Dự phòng phải thu khó đòi về tiền lãi và xử lý tổn thất phải thu khó đòi về tiền lãi từ cho vay các tài sản tài chính được hạch toán giảm doanh thu hoạt động trong báo cáo thu nhập toàn diện.
Dự phòng/(hoàn nhập dự phòng) phải thu khác được hạch toán vào chi phí/thu nhập khác trong báo cáo thu nhập toàn diện. 
Các khoản phải thu được phân loại ngắn hạn và dài hạn trên báo cáo tình hình tài chính căn cứ theo kỳ hạn còn lại của các khoản phải thu tại ngày của báo cáo tình hình tài chính.
</t>
    </r>
  </si>
  <si>
    <t>(g) Hạch toán lãi/(lỗ)</t>
  </si>
  <si>
    <t xml:space="preserve">Chi phí mua
Chi phí mua liên quan đến tài sản tài chính thông qua lãi/lỗ được hạch toán vào chi phí hoạt động trong kỳ kế toán trên báo cáo thu nhập toàn diện. Chi phí mua liên quan đến tài sản tài chính sẵn sàng để bán được hạch toán vào giá mua của tài sản.
Chi phí bán
Chi phí giao dịch bán các tài sản tài chính được hạch toán vào chi phí hoạt động trong kỳ kế toán trên báo cáo thu nhập toàn diện.
Lãi/(lỗ) từ việc thanh lý, nhượng bán
Lãi/(lỗ) từ việc thanh lý, nhượng bán tài sản tài chính được hạch toán vào doanh thu/(chi phí) hoạt động trên báo cáo thu nhập toàn diện. Giá vốn được xác định theo phương pháp bình quân gia quyền tính đến cuối ngày giao dịch.
Dự phòng/(hoàn nhập dự phòng) giảm giá tài sản tài chính
Dự phòng/(hoàn nhập dự phòng) giảm giá tài sản tài chính được ghi tăng/(giảm) chi phí hoạt động trên báo cáo thu nhập toàn diện.
</t>
  </si>
  <si>
    <t>2.8 Tài sản cố định</t>
  </si>
  <si>
    <t xml:space="preserve">Tài sản cố định hữu hình và tài sản cố định vô hình
 Tài sản cố định được phản ánh theo nguyên giá trừ khấu hao lũy kế. Nguyên giá bao gồm các chi phí liên quan trực tiếp đến việc có được tài sản cố định.
Khấu hao
Tài sản cố định được khấu hao theo phương pháp đường thẳng để giảm dần nguyên giá tài sản trong suốt thời gian hữu dụng ước tính. Các tỷ lệ khấu hao chủ yếu hàng năm như sau:
 Chi phí nâng cấp văn phòng                    33,33%
 Phương tiện vận chuyển                          16,67%
 Thiết bị văn phòng                                    33,33%
 Phần mềm vi tính                                       33,33% - 50%
Thanh lý 
Lãi hoặc lỗ phát sinh do thanh lý nhượng bán tài sản cố định được xác định bằng số chênh lệch giữa số tiền thu thuần do thanh lý với giá trị còn lại của tài sản và được ghi nhận là thu nhập hoặc chi phí trong báo cáo thu nhập toàn diện.
</t>
  </si>
  <si>
    <t>2.9 Thuê tài sản cố định</t>
  </si>
  <si>
    <t>Thuê hoạt động là loại hình thuê tài sản cố định mà phần lớn rủi ro và lợi ích gắn liền với quyền sở hữu của tài sản thuộc về bên cho thuê. Khoản thanh toán dưới hình thức thuê hoạt động được hạch toán vào báo cáo thu nhập toàn diện theo phương pháp đường thẳng dựa trên thời hạn thuê hoạt động.</t>
  </si>
  <si>
    <t xml:space="preserve">2.10 Chi phí trả trước </t>
  </si>
  <si>
    <t>Chi phí trả trước bao gồm các chi phí trả trước ngắn hạn và chi phí trả trước dài hạn trên báo cáo tình hình tài chính. Các khoản chi phí trả trước này được ghi nhận theo giá gốc và được phân bổ theo phương pháp đường thẳng dựa trên thời gian hữu dụng ước tính.</t>
  </si>
  <si>
    <t xml:space="preserve">2.11 Ký quỹ, ký cược ngắn hạn, dài hạn </t>
  </si>
  <si>
    <t xml:space="preserve">Các khoản ký quỹ, ký cược ngắn hạn/dài hạn được ghi nhận khi Công ty thanh toán khoản tiền ký quỹ, ký cược theo điều khoản hợp đồng và được phân loại là tài sản ngắn hạn/dài hạn khác. </t>
  </si>
  <si>
    <t xml:space="preserve">2.12 Nợ phải trả </t>
  </si>
  <si>
    <t>(a) Ghi nhận/chấm dứt ghi nhận</t>
  </si>
  <si>
    <t>Nợ phải trả được ghi nhận khi Công ty phát sinh nghĩa vụ từ việc nhận về một tài sản, tham gia một cam kết hoặc phát sinh các nghĩa vụ pháp lý khi ký kết hợp đồng giao dịch.Nợ phải trả được chấm dứt ghi nhận khi Công ty đã hoàn thành nghĩa vụ phát sinh.Các khoản phải trả được ghi nhận trên cơ sở dồn tích và thận trọng</t>
  </si>
  <si>
    <t>(b) Phân loại</t>
  </si>
  <si>
    <t xml:space="preserve">Các khoản nợ phải trả được phân loại dựa vào tính chất bao gồm: 
• Nợ vay và thuê tài sản tài chính
• Nợ vay tài sản tài chính
• Trái phiếu phát hành
• Phải trả liên quan đến hoạt động giao dịch chứng khoán gồm các số dư với Trung tâm Thanh toán Bù trừ và Trung tâm Lưu ký Chứng khoán, tiền gửi thanh toán giao dịch chứng khoán của khách hàng, phải trả hộ cổ tức, gốc và lãi trái phiếu. 
• Phải trả người bán gồm các khoản phải trả phát sinh từ giao dịch mua hàng hóa, dịch vụ.
• Phải trả nội bộ gồm các khoản phải trả giữa đơn vị cấp trên và đơn vị cấp dưới trực thuộc không có tư cách pháp nhân hạch toán phụ thuộc.
• Phải trả khác gồm các khoản phải trả không liên quan đến giao dịch mua, bán, cung cấp hàng hóa dịch vụ.
 Các khoản nợ phải trả được phân loại ngắn hạn và dài hạn trên báo cáo tình hình tài chính căn cứ theo kỳ hạn còn lại của các khoản phải trả tại ngày của báo cáo tình hình tài chính.
</t>
  </si>
  <si>
    <t>2.13 Nguyên tắc bù trừ tài sản tài chính và nợ tài chính</t>
  </si>
  <si>
    <t>Tài sản tài chính và nợ tài chính được trình bày theo giá trị thuần trên báo cáo tài chính giữa niên độ tình trạng hợp nhất trong trường hợp Công ty có quyền hợp pháp để bù trừ và có dự định thanh toán trên cơ sở thuần hoặc để nhận dạng một tài sản và một khoản nợ phải trả đồng thời.</t>
  </si>
  <si>
    <t>2.14 Thuế thu nhập của nhà đầu tư</t>
  </si>
  <si>
    <t>Theo các quy định thuế hiện hành tại Việt Nam, đối với nhà đầu tư tổ chức nước ngoài, Công ty có trách nhiệm giữ lại 0,1% số tiền mua lại để nộp thuế nhà thầu thay cho nhà đầu tư. Đối với nhà đầu tư cá nhân (kể cả cá nhân cư trú và cá nhân không cư trú), Công ty cần giữ lại 0,1% số tiền mua lại để nộp thuế thu nhập cá nhân thay cho nhà đầu tư. Công ty sẽ kê khai và nộp thuế cho các nhà đầu tư. Đối với nhà đầu tư tổ chức trong nước, Công ty không giữ lại tiền thuế trên số tiền mua lại mà chính các tổ chức trong nước này tự chịu trách nhiệm kê khai và nộp thuế đối với phần thu nhập này.</t>
  </si>
  <si>
    <t>2.15 Chi phí phải trả</t>
  </si>
  <si>
    <t xml:space="preserve">Bao gồm các khoản phải trả cho hàng hóa, dịch vụ đã nhận được từ người bán trong kỳ báo cáo nhưng thực tế chưa chi trả do chưa có hóa đơn hoặc chưa đủ hồ sơ, tài liệu kế toán, được ghi nhận vào chi phí của kỳ báo cáo. </t>
  </si>
  <si>
    <t>2.16 Các khoản dự phòng</t>
  </si>
  <si>
    <t xml:space="preserve">Các khoản dự phòng được ghi nhận khi: Công ty có nghĩa vụ nợ hiện tại, pháp lý hoặc liên đới, phát sinh từ các sự kiện đã xảy ra; việc thanh toán nghĩa vụ nợ có thể sẽ dẫn đến sự giảm sút về những lợi ích kinh tế và giá trị của nghĩa vụ nợ đó được ước tính một cách đáng tin cậy. Dự phòng không được ghi nhận cho các khoản lỗ hoạt động trong tương lai.
Dự phòng được tính trên cơ sở các khoản chi phí dự tính phải thanh toán nghĩa vụ nợ.Nếu ảnh hưởng về giá trị thời gian của tiền là trọng yếu thì dự phòng được tính trên cơ sở giá trị hiện tại với tỷ lệ chiết khấu trước thuế và phản ánh những đánh giá trên thị trường hiện tại về giá trị thời gian của tiền và rủi ro cụ thể của khoản nợ đó. Giá trị tăng lên do ảnh hưởng của yếu tố thời gian được ghi nhận là chi phí đi vay. 
</t>
  </si>
  <si>
    <t>2.17 Vốn chủ sở hữu</t>
  </si>
  <si>
    <t>(a) Vốn góp của chủ sở hữu</t>
  </si>
  <si>
    <t xml:space="preserve">Vốn góp cổ phần của các cổ đông được ghi nhận theo số thực tế góp của các cổ đông.Vốn góp của chủ sở hữu được phản ánh theo mệnh giá của cổ phiếu. </t>
  </si>
  <si>
    <t>(b) Quỹ dự phòng tài chính và quỹ dự trữ bổ sung vốn điều lệ</t>
  </si>
  <si>
    <t xml:space="preserve">Theo Thông tư 146/2014/TT-BTC ban hành ngày 6 tháng 10 năm 2014, Công ty phải trích lập quỹ dự phòng tài chính và quỹ dự trữ bổ sung vốn điều lệ ở mức 5% lợi nhuận sau thuế thu nhập doanh nghiệp của Công tycho mỗi quỹ vào mỗi năm Công ty có lợi nhuận cho đến khi mỗi quỹ này đạt 10% vốn điều lệ của Công ty. </t>
  </si>
  <si>
    <t>(c) Lợi nhuận chưa phân phối</t>
  </si>
  <si>
    <t>Lợi nhuận chưa phân phối phản ánh kết quả hoạt độngkinh doanh sau thuế thu nhập doanh nghiệp của Công tytại ngày lập báo cáo tài chính.Lợi nhuậnchưa phân phối bao gồm lợi nhuận đã thực hiện từ các giao dịch đã phát sinh lũy kế đến ngày lập báo cáo tài chính.</t>
  </si>
  <si>
    <t>2.18 Ghi nhận doanh thu</t>
  </si>
  <si>
    <t>(a) Doanh thu cung cấp dịch vụ cho nhà đầu tư</t>
  </si>
  <si>
    <t xml:space="preserve">
Doanh thu cung cấp dịch vụ cho nhà đầu tư bao gồm phí môi giới chứng khoán, phí bảo lãnh phát hành, phí tư vấn đầu tư chứng khoán, phí lưu ký chứng khoán và hoạt động ủy thác đấu giá dựa trên giá thỏa thuận với nhà đầu tư và được ghi nhận theo phương pháp trích trước.
</t>
  </si>
  <si>
    <t xml:space="preserve">(b) Doanh thu từ hoạt động tự doanh và góp vốn </t>
  </si>
  <si>
    <t xml:space="preserve">Doanh thu từ hoạt động tự doanh và góp vốn bao gồm lãi/(lỗ) từ thanh lý, nhượng bán tài sản tài chính và cổ tức. 
Lãi/(lỗ) từ thanh lý, nhượng bán tài sản tài chính là khoản chênh lệch giữa giá bán chưa trừ phí bán và giá vốn của tài sản tài chínhthanh lý, nhượng bán. Giá vốn này được tính theo phương pháp bình quân gia quyền tách biệt giữa các hình thức đầu tư.
Thu nhập cổ tức được ghi nhận trong báo cáo thu nhập toàn diện khi quyền nhận cổ tức được xác lập.
</t>
  </si>
  <si>
    <t>(c) Doanh thu về vốn kinh doanh</t>
  </si>
  <si>
    <t>Doanh thu về vốn kinh doanh bao gồm lãi tiền gửi ngân hàng, lãi thu được từ các hợp đồng giao dịch ký quỹ, hoạt động tạm ứng vốn cho nhà đầu tư và thu nhập từ hợp đồng hỗ trợ tài chính. Các khoản doanh thu này được ghi nhận theo phương pháp trích trước.Thu nhập lãi của các khoản tạm ứng quá hạn không được trích trước mà được ghi nhận trên cơ sở thực thu.</t>
  </si>
  <si>
    <t>(d) Thu nhập khác</t>
  </si>
  <si>
    <t>Thu nhập khác bao gồm các khoản thu nhập phát sinh từ các hoạt động ngoài các hoạt động tạo ra doanh thu. Thu nhập khác được ghi nhận theo phương pháp trích trước.</t>
  </si>
  <si>
    <t xml:space="preserve">2.19 Chi phí </t>
  </si>
  <si>
    <t>(a) Ghi nhận</t>
  </si>
  <si>
    <t>Chi phí hoạt động được ghi nhận trên cơ sở dồn tích, theo nguyên tắc phù hợp với doanh thu và nguyên tắc thận trọng.</t>
  </si>
  <si>
    <t xml:space="preserve">Chi phí của Công ty được phân loại theo chức năng như sau:
• Chi phí hoạt động
• Chi phí tài chính
• Chi phí bán hàng
• Chi phí quản lý 
• Chi phí khác
</t>
  </si>
  <si>
    <t xml:space="preserve">2.20 Thuế thu nhập hiện hành và thuế thu nhập hoãn lại </t>
  </si>
  <si>
    <t xml:space="preserve">Thuế thu nhập doanh nghiệp bao gồm toàn bộ số thuế thu nhập tính trên thu nhập chịu thuế thu nhập doanh nghiệp, kể cả các khoản thu nhập nhận được từ hoạt động kinh doanh tại nước ngoài mà Việt Nam chưa ký hiệp định về tránh đánh thuế hai lần. Chi phí thuế thu nhập bao gồm chi phí thuế thu nhập hiện hành và chi phí thuế thu nhập hoãn lại. 
 Thuế thu nhập hiện hành là số thuế thu nhập doanh nghiệp phải nộp hoặc thu hồi được tính trên thu nhập chịu thuế theo thuế suất thuế thu nhập doanh nghiệp của năm hiện hành. Thuế thu nhập hiện hành và thuế thu nhập hoãn lại được ghi nhận là thu nhập hay chi phí khi xác định lợi nhuận hoặc lỗ của kỳ phát sinh, ngoại trừ trường hợp thuế thu nhập phát sinh từ một giao dịch hoặc sự kiện được ghi nhận trực tiếp vào vốn chủ sở hữu trong cùng kỳ hay một kỳ khác. 
 Thuế thu nhập hoãn lại được tính đầy đủ, sử dụng phương thức công nợ, tính trên các khoản chênh lệch tạm thời giữa giá trị ghi sổ của các khoản mục tài sản và nợ phải trả trên báo cáo tài chính giữa niên độvà cơ sở tính thuế thu nhập của các khoản mục này. Thuế thu nhập hoãn lại không được ghi nhận khi nợ thuế thu nhập hoãn lại phải trả phát sinh từ ghi nhận ban đầu của một tài sản hay nợ phải trả của một giao dịch mà giao dịch này không phải là giao dịch sáp nhập doanh nghiệp, không có ảnh hưởng đến lợi nhuận kế toán hoặc lợi nhuận/lỗ tính thuế thu nhập tại thời điểm phát sinh giao dịch. Thuế thu nhập hoãn lại được tính theo thuế suất dự tính được áp dụng trong niên độ mà tài sản được thu hồi hoặc khoản nợ phải trả được thanh toán dựa trên thuế suất đã ban hành hoặc xem như có hiệu lực tại ngày của báo cáo tình hình tài chính.
Tài sản thuế thu nhập hoãn lại được ghi nhận khi có khả năng sẽ có lợi nhuận tính thuế trong tương lai để sử dụng những chênh lệch tạm thời được khấu trừ.
</t>
  </si>
  <si>
    <t>2.21 Chia cổ tức</t>
  </si>
  <si>
    <t>Cổ tức của Công ty được ghi nhận là một khoản phải trả trong báo cáo tài chính giữa niên độ của kỳ kế toán mà cổ tức được thông qua tại Đại hội đồng cổ đông.</t>
  </si>
  <si>
    <t>2.22 Các bên liên quan</t>
  </si>
  <si>
    <t xml:space="preserve">Các doanh nghiệp, các cá nhân, trực tiếp hay gián tiếp qua một hoặc nhiều trung gian, có quyền kiểm soát Công ty hoặc chịu sự kiểm soát của Công ty, hoặc cùng chung sự kiểm soát với Công ty, bao gồm cả công ty mẹ, công ty con và công ty liên kết là các bên liên quan. Các bên liên kết, các cá nhân trực tiếp hoặc gián tiếp nắm quyền biểu quyết của Công ty mà có ảnh hưởng đáng kể đối với Công ty, những cá nhân quản lý chủ chốt bao gồm Giám đốc Công ty, những thành viên mật thiết trong gia đình của các cá nhân này hoặc các bên liên kết này hoặc những công ty liên kết với các cá nhân này cũng được coi là bên liên quan.
Trong việc xem xét từng mối quan hệ của các bên liên quan,Công ty căn cứ vào bản chất của mối quan hệ chứ không chỉ hình thức pháp lý của các quan hệ đó. 
</t>
  </si>
  <si>
    <t>2.23 Báo cáo bộ phận</t>
  </si>
  <si>
    <t xml:space="preserve">Một bộ phận là một hợp phần có thể xác định riêng biệt của Công ty tham gia vào việc cung cấp dịch vụ và đầu tư (bộ phận chia theo hoạt động), hoặc cung cấp dịch vụ và đầu tư trong một môi trường kinh tế cụ thể (bộ phận chia theo khu vực địa lý). Mỗi bộ phận này chịu rủi ro và thu được lợi ích khác biệt với các bộ phận khác. Mẫu báo cáo bộ phận cơ bản của Công ty là dựa theo bộ phận chia theo hoạt động.
Thông tin bộ phận được lập và trình bày phù hợp với chính sách kế toán áp dụng cho việc lập và trình bày báo cáo tài chính của Công ty nhằm mục đích để giúp người sử dụng báo cáo tài chính hiểu rõ và đánh giá được tình hình hoạt động của Công ty một cách toàn diện.
</t>
  </si>
  <si>
    <t>2.24 Số dư bằng không</t>
  </si>
  <si>
    <t>3 THÔNG TIN BỔ SUNG BÁO CÁO THU NHẬP TOÀN DIỆN GIỮA NIÊN ĐỘ</t>
  </si>
  <si>
    <t xml:space="preserve">(iv) Cổ phiếu bị đình chỉ giao dịch, hủy niêm yết hoặc hủy đăng ký giao dịch
 Các cổ phiếu này được đánh giá lại theo giá cao nhất trong các giá sau đây:
• Giá trị sổ sách
• Mệnh giá
• Giá theo phương pháp nội bộ của công ty chứng khoán
(v) Cổ phiếu của tổ chức trong tình trạng giải thể, phá sản
 Các cổ phiếu này được đánh giá lại theomột trong các mức giá sau:
• 80% giá trị thanh lý của cổ phiếu đó tại ngày lập báo cáo tình hình tài chính gần nhất trước ngày trích lập dự phòng
• Giá theo phương pháp nội bộ của công ty chứng khoán
(vi) Cổ phần, phần vốn góp khác
 Các cổ phần này được đánh giá lại theo giá cao nhất trong các giá sau đây:
• Giá trị sổ sách
• Giá mua/giá trị vốn góp
• Giá theo phương pháp nội bộ của công ty chứng khoán
(vii) Trái phiếu niêm yết trên Sở giao dịch chứng khoán
 Các trái phiếu này được định giá căn cứ vào giá yết (giá sạch) trên hệ thống giao dịch tại Sở giao dịch chứng khoán tại ngày có giao dịch gần nhất trước ngày trích lập dự phòng cộng lãi lũy kế.
 Các trái phiếu không có giao dịch nhiều hơn hai (2) tuần tính đến ngày trích lập dự phòngđược đánh giá lại theo giá cao nhất trong các giá sau đây: 
• Giá mua cộng lãi lũy kế
• Mệnh giá cộng lãi lũy kế
• Giá theo phương pháp nội bộ của công ty chứng khoán cộng lãi lũy kế
(viii) Trái phiếu không niêm yết
 Trái phiếu không niêm yết được đánh giá lại theo giá cao nhất trong các giá sau đây:
• Giá yết trên hệ thống báo giá trái phiếu không niêm yết (nếu có) do tổ chức kinh doanh chứng khoán lựa chọn cộng lãi lũy kế
• Giá mua cộng lãi lũy kế
• Mệnh giá cộng lãi lũy kế
• Giá theo phương pháp nội bộ của công ty chứng khoán cộng lãi lũy kế
</t>
  </si>
  <si>
    <t>3.1 Lãi ròng từ việc bán các tài sản tài chính FVTPL</t>
  </si>
  <si>
    <t>CÔNG TY CỔ PHẦN CHỨNG KHOÁN BẢO MINH</t>
  </si>
  <si>
    <t>Lầu3, tòa nhà Pax Sky, 34A Phạm Ngọc Thạch, P.6, Q3. Tp.HCM</t>
  </si>
  <si>
    <t xml:space="preserve">THUYẾT MINH BÁO CÁO TÀI CHÍNH </t>
  </si>
  <si>
    <t>Các khoản mục hay số dư được quy định trong Thông tư 210/2014/TT-BTC không được thể hiện trong báo cáo tài chính giữa niên độ này thì được hiểu là có số dư bằng không.</t>
  </si>
  <si>
    <t>Lãi bán các tài sản tài chính FVTPL</t>
  </si>
  <si>
    <t>Lỗ bán các tài sản tài chính FVTPL</t>
  </si>
  <si>
    <t>VND</t>
  </si>
  <si>
    <t>Mã số</t>
  </si>
  <si>
    <t>Mặt hàng</t>
  </si>
  <si>
    <t>Đầu kỳ</t>
  </si>
  <si>
    <t>Nhập</t>
  </si>
  <si>
    <t>Xuất</t>
  </si>
  <si>
    <t>Cuối kỳ</t>
  </si>
  <si>
    <t>Chên lệch bán chứng khoán</t>
  </si>
  <si>
    <t>Số lượng</t>
  </si>
  <si>
    <t>Giá trị</t>
  </si>
  <si>
    <t>Doanh thu bán</t>
  </si>
  <si>
    <t>Lãi</t>
  </si>
  <si>
    <t>Lỗ</t>
  </si>
  <si>
    <t>Nhóm Chứng khoán sàn HN</t>
  </si>
  <si>
    <t>C92</t>
  </si>
  <si>
    <t>CTCP Xây dựng và Đầu tư 492</t>
  </si>
  <si>
    <t>TH1</t>
  </si>
  <si>
    <t>CTCP Xu¿t nh¿p kh¿u T¿ng h¿p I Vi¿t Nam</t>
  </si>
  <si>
    <t>VNF</t>
  </si>
  <si>
    <t>Công Ty Cổ Phần Vận Tải Ngoại Thương</t>
  </si>
  <si>
    <t>Nhóm Chứng khoán sàn TPHCM</t>
  </si>
  <si>
    <t>VNM</t>
  </si>
  <si>
    <t>Công ty Cổ phần Sữa Việt Nam</t>
  </si>
  <si>
    <t>VNS</t>
  </si>
  <si>
    <t>CTCP Ánh Duong Vi¿t Nam</t>
  </si>
  <si>
    <t>VRC</t>
  </si>
  <si>
    <t>CTCP Xõy l¿p và é¿a ¿c Vung Tàu</t>
  </si>
  <si>
    <t>VCB</t>
  </si>
  <si>
    <t>VIC</t>
  </si>
  <si>
    <t>Công ty cổ phần Vincom</t>
  </si>
  <si>
    <t>VID</t>
  </si>
  <si>
    <t>Công Ty Cổ Phần Giấy Viễn Đông</t>
  </si>
  <si>
    <t>TIC</t>
  </si>
  <si>
    <t>CTCP é¿u tu éi¿n Tõy Nguyờn</t>
  </si>
  <si>
    <t>TLG</t>
  </si>
  <si>
    <t>CTCP T¿p éoàn Thiờn Long</t>
  </si>
  <si>
    <t>TLH</t>
  </si>
  <si>
    <t>TS4</t>
  </si>
  <si>
    <t>Công ty cổ phần Thuỷ Sản số 4</t>
  </si>
  <si>
    <t>TCM</t>
  </si>
  <si>
    <t>CTCP Dệt may Thành Công</t>
  </si>
  <si>
    <t>TCR</t>
  </si>
  <si>
    <t>Công Ty Cổ Phần Gốm sứ Taicera</t>
  </si>
  <si>
    <t>PVD</t>
  </si>
  <si>
    <t>Công ty Cổ Phần Khoan và Dịch vụ khoan dầu khí</t>
  </si>
  <si>
    <t>OGC</t>
  </si>
  <si>
    <t>CTCP T¿p éoàn é¿i Duong</t>
  </si>
  <si>
    <t>OPC</t>
  </si>
  <si>
    <t>CTCP Du¿c Ph¿m OPC</t>
  </si>
  <si>
    <t>PAC</t>
  </si>
  <si>
    <t>Công ty Cổ Phần Pin ắc Quy Miền Nam</t>
  </si>
  <si>
    <t>PGC</t>
  </si>
  <si>
    <t>Công ty Cổ Phần Gas Petrolimex</t>
  </si>
  <si>
    <t>PNJ</t>
  </si>
  <si>
    <t>CTCP Vàng b¿c éỏ quý Phỳ Nhu¿n</t>
  </si>
  <si>
    <t>PPI</t>
  </si>
  <si>
    <t>CTCP Phỏt tri¿n h¿ t¿ng và B¿t d¿ng s¿n Thỏi Bỡnh Duong</t>
  </si>
  <si>
    <t>RAL</t>
  </si>
  <si>
    <t>Công ty Cổ Phần Bóng đèn phích nước Rạng Đông</t>
  </si>
  <si>
    <t>SC5</t>
  </si>
  <si>
    <t>CTCP Xây Dựng Số 5</t>
  </si>
  <si>
    <t>SMC</t>
  </si>
  <si>
    <t>Công ty cổ phần Đầu tư Thương mại SMC</t>
  </si>
  <si>
    <t>STB</t>
  </si>
  <si>
    <t>Ngân hàng Thương mại Cổ phần Sài Gòn Thương Tín</t>
  </si>
  <si>
    <t>CAD</t>
  </si>
  <si>
    <t>CTCP Chế biến XNK Thủy sản CADOVIMEX</t>
  </si>
  <si>
    <t>CII</t>
  </si>
  <si>
    <t>Công ty cổ phần Đầu tư Hạ tầng Kỹ thuật Tp Hồ Chí</t>
  </si>
  <si>
    <t>CSM</t>
  </si>
  <si>
    <t>CTCP Công nghiệp cao su Miền Nam</t>
  </si>
  <si>
    <t>CTG</t>
  </si>
  <si>
    <t>Ngân hàng Thương mại Cổ phần Công thương Việt Nam</t>
  </si>
  <si>
    <t>DAG</t>
  </si>
  <si>
    <t>CTCP Tập Đoàn Nhựa Đông ?</t>
  </si>
  <si>
    <t>BHS</t>
  </si>
  <si>
    <t>Công ty cổ phần Đường Biên Hòa</t>
  </si>
  <si>
    <t>BMC</t>
  </si>
  <si>
    <t>Công Ty Cổ Phần Khoáng sản Bình Định</t>
  </si>
  <si>
    <t>BMP</t>
  </si>
  <si>
    <t>Công ty cổ phần Nhựa Bình Minh</t>
  </si>
  <si>
    <t>BTT</t>
  </si>
  <si>
    <t>CTCP Thương mại - Dịch Vụ Bến Thành</t>
  </si>
  <si>
    <t>ACL</t>
  </si>
  <si>
    <t>Công ty cổ phần Xuất nhập khẩu Thủy sản Cửu Long A</t>
  </si>
  <si>
    <t>ASM</t>
  </si>
  <si>
    <t>CTCP Đầu Tư và xây dựng Sao Mai tỉnh An Giang</t>
  </si>
  <si>
    <t>NKG</t>
  </si>
  <si>
    <t>CTCP Thép Nam Kim</t>
  </si>
  <si>
    <t>DHG</t>
  </si>
  <si>
    <t>Công ty Cổ Phần Dược Hậu Giang</t>
  </si>
  <si>
    <t>DIC</t>
  </si>
  <si>
    <t>Công Ty Cổ Phần Đầu tư và Thương mại DIC</t>
  </si>
  <si>
    <t>DIG</t>
  </si>
  <si>
    <t>CTCP Đầu tư phát triển xây dựng</t>
  </si>
  <si>
    <t>DLG</t>
  </si>
  <si>
    <t>Công ty CP Tập Đoàn Đức Long Gia Lai</t>
  </si>
  <si>
    <t>DRC</t>
  </si>
  <si>
    <t>Công Ty Cổ Phần Cao su Đà Nẵng</t>
  </si>
  <si>
    <t>DXG</t>
  </si>
  <si>
    <t>EIB</t>
  </si>
  <si>
    <t>Ngân Hàng TMCP Xuất Nhập Khẩu Việt Nam</t>
  </si>
  <si>
    <t>GMD</t>
  </si>
  <si>
    <t>Công ty cổ phần Đại lý Liên Hiệp Vận Chuyển</t>
  </si>
  <si>
    <t>HAG</t>
  </si>
  <si>
    <t>CTCP Hoàng Anh Gia Lai</t>
  </si>
  <si>
    <t>HAP</t>
  </si>
  <si>
    <t>Công ty cổ phần Giấy Hải Phòng</t>
  </si>
  <si>
    <t>HBC</t>
  </si>
  <si>
    <t>Công Ty Cổ Phần Xây Dựng và Kinh Doanh Địa ốc Hoà</t>
  </si>
  <si>
    <t>HDC</t>
  </si>
  <si>
    <t>Công ty cổ phần Phát triển nhà Bà Rịa – Vũng Tàu</t>
  </si>
  <si>
    <t>HDG</t>
  </si>
  <si>
    <t>CTCP Hà éụ</t>
  </si>
  <si>
    <t>HPG</t>
  </si>
  <si>
    <t>CTCP Tập đoàn Hòa Phát</t>
  </si>
  <si>
    <t>HQC</t>
  </si>
  <si>
    <t>Cụng ty CP Tu V¿n - Thuong M¿i - D¿ch V¿ é¿a ¿c Hoàng Quõn</t>
  </si>
  <si>
    <t>HSG</t>
  </si>
  <si>
    <t>Cụng ty C¿ ph¿n Hoa Sen</t>
  </si>
  <si>
    <t>HVG</t>
  </si>
  <si>
    <t>CTCP Hựng Vuong</t>
  </si>
  <si>
    <t>ITA</t>
  </si>
  <si>
    <t>Công ty cổ phần Khu Công nghiệp Tân Tạo</t>
  </si>
  <si>
    <t>KDC</t>
  </si>
  <si>
    <t>Công ty cổ phần Kinh Đô</t>
  </si>
  <si>
    <t>LAF</t>
  </si>
  <si>
    <t>Công ty cổ phần Chế biến hàng xuất khẩu Long An</t>
  </si>
  <si>
    <t>LCG</t>
  </si>
  <si>
    <t>Cụng ty C¿ ph¿n LICOGI 16</t>
  </si>
  <si>
    <t>LGL</t>
  </si>
  <si>
    <t>LHG</t>
  </si>
  <si>
    <t>CTCP Long H¿u</t>
  </si>
  <si>
    <t>LIX</t>
  </si>
  <si>
    <t>Cụng Ty C¿ Ph¿n B¿t Gi¿t Lix</t>
  </si>
  <si>
    <t>LSS</t>
  </si>
  <si>
    <t>CTCP Miá đường Lam Sơn</t>
  </si>
  <si>
    <t>MBB</t>
  </si>
  <si>
    <t>Ngân hàng Thương mại Cổ phần Quân đội</t>
  </si>
  <si>
    <t>Trái phiếu  chưa niêm yết</t>
  </si>
  <si>
    <t>MCV</t>
  </si>
  <si>
    <t xml:space="preserve">CTCP Cavico Việt nam Khai thác mỏ và Xây dựng </t>
  </si>
  <si>
    <t>NSN</t>
  </si>
  <si>
    <t>CTCP Xây dựng 565</t>
  </si>
  <si>
    <t>AVS</t>
  </si>
  <si>
    <t>CTCP Chứng khoán Âu Việt</t>
  </si>
  <si>
    <t>DCC</t>
  </si>
  <si>
    <t>Công ty Cổ phần Xây dựng Công nghiệp</t>
  </si>
  <si>
    <t>PVF</t>
  </si>
  <si>
    <t>Tổng Công ty Tài chính Cổ phần Dầu khí Việt Nam</t>
  </si>
  <si>
    <t>XMC</t>
  </si>
  <si>
    <t>CTCP Bê tông và Xây dựng Vinaconex Xuân Mai</t>
  </si>
  <si>
    <t>Nhóm Chứng khoán sàn UPCOM</t>
  </si>
  <si>
    <t>VFC</t>
  </si>
  <si>
    <t>Công ty Cổ phần Vinafco</t>
  </si>
  <si>
    <t>VST</t>
  </si>
  <si>
    <t>Công ty Cổ phần Vận tải và Thuê tàu biển Việt Nam</t>
  </si>
  <si>
    <t>PVA</t>
  </si>
  <si>
    <t>CTCP Tổng Công ty Xây lắp Dầu khí Nghệ An</t>
  </si>
  <si>
    <t>Tổng cộng:</t>
  </si>
  <si>
    <t>Chi tiết lãi ròng từ việc bán các tài sản tài chính FVTPL theo từng loại như sau:</t>
  </si>
  <si>
    <t>Số lượng bán</t>
  </si>
  <si>
    <t xml:space="preserve">Tổng giá
trị bán
</t>
  </si>
  <si>
    <t>Lãi bán kỳ báo cáo</t>
  </si>
  <si>
    <t>Lãi bán kỳ so sánh</t>
  </si>
  <si>
    <t>Cổ phiếu</t>
  </si>
  <si>
    <t>Giá vốn *</t>
  </si>
  <si>
    <t>(*)  Giá vốn được xác định theo phương pháp bình quân gia quyền tính đến cuối ngày giao dịch.</t>
  </si>
  <si>
    <t>3.2 Cổ tức, tiền lãi phát sinh từ tài sản tài chính FVTPL</t>
  </si>
  <si>
    <t>SỐ HIỆU TÀI KHOẢN</t>
  </si>
  <si>
    <t>TÊN TÀI KHOẢN KẾ TOÁN</t>
  </si>
  <si>
    <t>SỐ DƯ ĐẦU KỲ</t>
  </si>
  <si>
    <t>SỐ PHÁT SINH TRONG KỲ</t>
  </si>
  <si>
    <t>SỐ DƯ CUỐI KỲ</t>
  </si>
  <si>
    <t>Nợ</t>
  </si>
  <si>
    <t>Có</t>
  </si>
  <si>
    <t>A</t>
  </si>
  <si>
    <t>B</t>
  </si>
  <si>
    <t>1</t>
  </si>
  <si>
    <t>2</t>
  </si>
  <si>
    <t>3</t>
  </si>
  <si>
    <t>4</t>
  </si>
  <si>
    <t>5</t>
  </si>
  <si>
    <t>6</t>
  </si>
  <si>
    <t>111</t>
  </si>
  <si>
    <t>Tiền mặt</t>
  </si>
  <si>
    <t>1111</t>
  </si>
  <si>
    <t xml:space="preserve">  Tiền Việt Nam</t>
  </si>
  <si>
    <t>112</t>
  </si>
  <si>
    <t>Tiền gửi Ngân hàng</t>
  </si>
  <si>
    <t>1121</t>
  </si>
  <si>
    <t>112114</t>
  </si>
  <si>
    <t xml:space="preserve">    BIDV NKKN 9950</t>
  </si>
  <si>
    <t>112111</t>
  </si>
  <si>
    <t xml:space="preserve">  BIDV NKKN TT97</t>
  </si>
  <si>
    <t>112113</t>
  </si>
  <si>
    <t xml:space="preserve">  BIDV NKKN TỰ DOANH 88</t>
  </si>
  <si>
    <t>112121</t>
  </si>
  <si>
    <t xml:space="preserve">  BIDV HÀ THÀNH TỰ DOANH UPCOM 800</t>
  </si>
  <si>
    <t>112122</t>
  </si>
  <si>
    <t xml:space="preserve">  BIDV HÀ THÀNH THẤU CHI 4219</t>
  </si>
  <si>
    <t>112131</t>
  </si>
  <si>
    <t>112141</t>
  </si>
  <si>
    <t xml:space="preserve">  TECHCOMBANK CN GIA ĐỊNH TT 023</t>
  </si>
  <si>
    <t>112151</t>
  </si>
  <si>
    <t xml:space="preserve">  Vietcombank CN HCM TT096</t>
  </si>
  <si>
    <t>112161</t>
  </si>
  <si>
    <t xml:space="preserve">  NH Quân Đội - CN Sài Gòn</t>
  </si>
  <si>
    <t>112171</t>
  </si>
  <si>
    <t xml:space="preserve">  NH Hàng Hải Việt Nam - CN HCM</t>
  </si>
  <si>
    <t>114</t>
  </si>
  <si>
    <t>Tiền gửi của Nhà đầu tư về giao dịch chứng khoán theo phương thức CTCK quản lý</t>
  </si>
  <si>
    <t>1141</t>
  </si>
  <si>
    <t xml:space="preserve">  Tiền gửi của Nhà đầu tư trong nước về giao dịch chứng khoán theo phương thức CTCK quản lý</t>
  </si>
  <si>
    <t>11411</t>
  </si>
  <si>
    <t xml:space="preserve">    BIDV NKKN MG 779</t>
  </si>
  <si>
    <t>11412</t>
  </si>
  <si>
    <t xml:space="preserve">    VIETINBANK CN2 MG 792</t>
  </si>
  <si>
    <t>11413</t>
  </si>
  <si>
    <t xml:space="preserve">    TECHCOMBANK CN MG PASTEUR</t>
  </si>
  <si>
    <t>11414</t>
  </si>
  <si>
    <t xml:space="preserve">    QUỐC DÂN PGD PHẠM NGỌC THẠCH MG 066</t>
  </si>
  <si>
    <t>11415</t>
  </si>
  <si>
    <t xml:space="preserve">    BIDV MG UPCOM</t>
  </si>
  <si>
    <t>117</t>
  </si>
  <si>
    <t>Tiền gửi của tổ chức phát hành</t>
  </si>
  <si>
    <t>1172</t>
  </si>
  <si>
    <t xml:space="preserve">  Tiền gửi thanh toán gốc, tiền lãi và cổ tức của Tổ chức phát hành</t>
  </si>
  <si>
    <t>11721</t>
  </si>
  <si>
    <t xml:space="preserve">    Tiền Việt Nam</t>
  </si>
  <si>
    <t>117211</t>
  </si>
  <si>
    <t xml:space="preserve">      Cổ tức Nhà đầu tư</t>
  </si>
  <si>
    <t>117212</t>
  </si>
  <si>
    <t xml:space="preserve">      Cổ tức BMI trả hộ</t>
  </si>
  <si>
    <t>118</t>
  </si>
  <si>
    <t>Tiền gửi bù trừ và thanh toán giao dịch chứng khoán</t>
  </si>
  <si>
    <t>1181</t>
  </si>
  <si>
    <t xml:space="preserve">  Tiền gửi bù trừ và thanh toán giao dịch chứng khoán của CTCK</t>
  </si>
  <si>
    <t>1182</t>
  </si>
  <si>
    <t xml:space="preserve">  Tiền gửi bù trừ và thanh toán giao dịch chứng khoán của Nhà đầu tư trong nước</t>
  </si>
  <si>
    <t>121</t>
  </si>
  <si>
    <t>Tài sản tài chính ghi nhận thông qua lãi/lỗ</t>
  </si>
  <si>
    <t>1211</t>
  </si>
  <si>
    <t xml:space="preserve">  Giá mua</t>
  </si>
  <si>
    <t>121101</t>
  </si>
  <si>
    <t xml:space="preserve">    Giá mua - Cổ phiếu niêm yết</t>
  </si>
  <si>
    <t>12110101</t>
  </si>
  <si>
    <t xml:space="preserve">      Giá mua - Cổ phiếu niêm yết - Cổ phiếu phổ thông</t>
  </si>
  <si>
    <t>121105</t>
  </si>
  <si>
    <t xml:space="preserve">    Công cụ thị trường tiền tệ</t>
  </si>
  <si>
    <t>12110505</t>
  </si>
  <si>
    <t>123</t>
  </si>
  <si>
    <t>Các khoản cho vay</t>
  </si>
  <si>
    <t>1231</t>
  </si>
  <si>
    <t xml:space="preserve">  Cho vay hoạt động Margin</t>
  </si>
  <si>
    <t>12311</t>
  </si>
  <si>
    <t xml:space="preserve">    Gốc cho vay hoạt động Margin</t>
  </si>
  <si>
    <t>1232</t>
  </si>
  <si>
    <t xml:space="preserve">  Cho vay hoạt động ứng trước tiền bán của khách hàng</t>
  </si>
  <si>
    <t>12321</t>
  </si>
  <si>
    <t xml:space="preserve">    Gốc cho vay hoạt động ứng trước tiền bán của khách hàng</t>
  </si>
  <si>
    <t>129</t>
  </si>
  <si>
    <t>Dự phòng suy giảm giá trị tài sản tài chính và tài sản nhận thế chấp</t>
  </si>
  <si>
    <t>1292</t>
  </si>
  <si>
    <t xml:space="preserve">  Dự phòng suy giảm giá trị các khoản cho vay</t>
  </si>
  <si>
    <t>12921</t>
  </si>
  <si>
    <t xml:space="preserve">    Dự phòng suy giảm - Cho vay hoạt động Margin</t>
  </si>
  <si>
    <t>129213</t>
  </si>
  <si>
    <t xml:space="preserve">      Dự phòng suy giảm - Cổ phiếu</t>
  </si>
  <si>
    <t>12922</t>
  </si>
  <si>
    <t xml:space="preserve">    Dự phòng suy giảm - Cho vay hoạt động ứng trước tiền bán của khách hàng</t>
  </si>
  <si>
    <t>129223</t>
  </si>
  <si>
    <t>1299</t>
  </si>
  <si>
    <t xml:space="preserve">  Dự phòng giảm giá tài sản tài chính</t>
  </si>
  <si>
    <t>132</t>
  </si>
  <si>
    <t>Phải thu và dự thu cổ tức, tiền lãi các tài sản tài chính</t>
  </si>
  <si>
    <t>1322</t>
  </si>
  <si>
    <t xml:space="preserve">  Dự thu cổ tức, tiền lãi phát sinh trong kỳ chưa đến ngày thu trong kỳ</t>
  </si>
  <si>
    <t>13225</t>
  </si>
  <si>
    <t xml:space="preserve">    Dự thu tiền lãi - Công cụ thị trường tiền tệ phát sinh trong kỳ</t>
  </si>
  <si>
    <t>1322505</t>
  </si>
  <si>
    <t xml:space="preserve">      Dự thu tiền lãi - Tiền gửi có kỳ hạn cố định</t>
  </si>
  <si>
    <t>135</t>
  </si>
  <si>
    <t>Phải thu các dịch vụ CTCK cung cấp</t>
  </si>
  <si>
    <t>1351</t>
  </si>
  <si>
    <t xml:space="preserve">  Phải thu hoạt động môi giới chứng khoán</t>
  </si>
  <si>
    <t>1353</t>
  </si>
  <si>
    <t xml:space="preserve">  Phải thu hoạt động tư vấn</t>
  </si>
  <si>
    <t>13532</t>
  </si>
  <si>
    <t xml:space="preserve">    Phải thu hoạt động tư vấn tài chính</t>
  </si>
  <si>
    <t>138</t>
  </si>
  <si>
    <t>Phải thu khác</t>
  </si>
  <si>
    <t>1381</t>
  </si>
  <si>
    <t xml:space="preserve">  Tài sản thiếu chờ xử lý</t>
  </si>
  <si>
    <t>1388</t>
  </si>
  <si>
    <t xml:space="preserve">  Phải thu khác</t>
  </si>
  <si>
    <t>141</t>
  </si>
  <si>
    <t>Tạm ứng</t>
  </si>
  <si>
    <t>211</t>
  </si>
  <si>
    <t>Tài sản cố định hữu hình</t>
  </si>
  <si>
    <t>2112</t>
  </si>
  <si>
    <t xml:space="preserve">  Máy móc, thiết bị</t>
  </si>
  <si>
    <t>2114</t>
  </si>
  <si>
    <t xml:space="preserve">  Thiết bị, dụng cụ quản lý</t>
  </si>
  <si>
    <t>213</t>
  </si>
  <si>
    <t>Tài sản cố định vô hình</t>
  </si>
  <si>
    <t>2133</t>
  </si>
  <si>
    <t xml:space="preserve">  Bản quyền, bằng sáng chế</t>
  </si>
  <si>
    <t>2135</t>
  </si>
  <si>
    <t xml:space="preserve">  Chương trình phần mềm</t>
  </si>
  <si>
    <t>2138</t>
  </si>
  <si>
    <t xml:space="preserve">  TSCĐ vô hình khác</t>
  </si>
  <si>
    <t>214</t>
  </si>
  <si>
    <t>Hao mòn TSCĐ</t>
  </si>
  <si>
    <t>2141</t>
  </si>
  <si>
    <t xml:space="preserve">  Hao mòn TSCĐ hữu hình</t>
  </si>
  <si>
    <t>2143</t>
  </si>
  <si>
    <t xml:space="preserve">  Hao mòn TSCĐ vô hình</t>
  </si>
  <si>
    <t>242</t>
  </si>
  <si>
    <t>Chi phí trả trước</t>
  </si>
  <si>
    <t>243</t>
  </si>
  <si>
    <t>Tài sản thuế thu nhập hoãn lại</t>
  </si>
  <si>
    <t>244</t>
  </si>
  <si>
    <t>Cầm cố, thế chấp, ký quỹ, ký cược</t>
  </si>
  <si>
    <t>245</t>
  </si>
  <si>
    <t>Tiền nộp Quỹ Hỗ trợ thanh toán</t>
  </si>
  <si>
    <t>2451</t>
  </si>
  <si>
    <t xml:space="preserve">  Tiền nộp ban đầu</t>
  </si>
  <si>
    <t>2452</t>
  </si>
  <si>
    <t xml:space="preserve">  Tiền nộp bổ sung hàng năm</t>
  </si>
  <si>
    <t>2453</t>
  </si>
  <si>
    <t xml:space="preserve">  Tiền lãi phân bổ hàng năm</t>
  </si>
  <si>
    <t>321</t>
  </si>
  <si>
    <t>Bù trừ và thanh toán giao dịch chứng khoán</t>
  </si>
  <si>
    <t>3211</t>
  </si>
  <si>
    <t xml:space="preserve">  Bù trừ và thanh toán giao dịch chứng khoán của CTCK</t>
  </si>
  <si>
    <t>3212</t>
  </si>
  <si>
    <t xml:space="preserve">  Bù trừ và thanh toán giao dịch chứng khoán của Nhà đầu tư trong nước</t>
  </si>
  <si>
    <t>322</t>
  </si>
  <si>
    <t>Phải trả cổ tức, gốc và lãi trái phiếu</t>
  </si>
  <si>
    <t>3221</t>
  </si>
  <si>
    <t xml:space="preserve">  Phải trả hộ gốc, lãi trái phiếu và cổ tức cho Tổ chức phát hành</t>
  </si>
  <si>
    <t>32211</t>
  </si>
  <si>
    <t xml:space="preserve">    Phải trả hộ gốc, lãi trái phiếu và cổ tức cho Tổ chức phát hành BMI</t>
  </si>
  <si>
    <t>322110</t>
  </si>
  <si>
    <t xml:space="preserve">      Phải trả hộ gốc, lãi trái phiếu và cổ tức cho Tổ chức phát hành BMI (Đầu ký QD95)</t>
  </si>
  <si>
    <t>322111</t>
  </si>
  <si>
    <t xml:space="preserve">      Phải trả hộ gốc, lãi trái phiếu và cổ tức cho Tổ chức phát hành BMI</t>
  </si>
  <si>
    <t>32212</t>
  </si>
  <si>
    <t xml:space="preserve">    Phải trả hộ gốc, lãi trái phiếu và cổ tức cho Tổ chức phát hành khác</t>
  </si>
  <si>
    <t>322120</t>
  </si>
  <si>
    <t xml:space="preserve">      Phải trả hộ gốc, lãi trái phiếu và cổ tức cho Tổ chức phát hành khác (ĐK QĐ 95)</t>
  </si>
  <si>
    <t>322121</t>
  </si>
  <si>
    <t xml:space="preserve">      Phải trả hộ gốc, lãi trái phiếu và cổ tức cho Tổ chức phát hành khác</t>
  </si>
  <si>
    <t>3222</t>
  </si>
  <si>
    <t xml:space="preserve">  Phải trả cổ tức cho cổ đông hoặc lợi nhuận cho thành viên góp vốn của CTCK</t>
  </si>
  <si>
    <t>324</t>
  </si>
  <si>
    <t>Phải trả Nhà đầu tư về tiền gửi giao dịch chứng khoán theo phương thức CTCK quản lý</t>
  </si>
  <si>
    <t>3241</t>
  </si>
  <si>
    <t xml:space="preserve">  Phải trả Nhà đầu tư trong nước về tiền gửi giao dịch chứng khoán theo phương thức CTCK quản lý</t>
  </si>
  <si>
    <t>32410</t>
  </si>
  <si>
    <t xml:space="preserve">    Phải trả Nhà đầu tư trong nước về tiền gửi giao dịch chứng khoán theo phương thức CTCK quản lý (ĐC QĐ5)</t>
  </si>
  <si>
    <t>32411</t>
  </si>
  <si>
    <t xml:space="preserve">    Phải trả Nhà đầu tư trong nước về tiền gửi giao dịch chứng khoán theo phương thức CTCK quản lý</t>
  </si>
  <si>
    <t>325</t>
  </si>
  <si>
    <t>Phải trả Nhà đầu tư về tiền gửi giao dịch chứng khoán theo phương thức Ngân hàng thương mại quản lý</t>
  </si>
  <si>
    <t>3251</t>
  </si>
  <si>
    <t xml:space="preserve">  Phải trả Nhà đầu tư trong nước về tiền gửi giao dịch chứng khoán theo phương thức Ngân hàng thương mại quản lý</t>
  </si>
  <si>
    <t>326</t>
  </si>
  <si>
    <t>Phải trả hoạt động giao dịch chứng khoán</t>
  </si>
  <si>
    <t>3262</t>
  </si>
  <si>
    <t xml:space="preserve">  Phải trả Trung tâm Lưu ký chứng khoán Việt Nam (VSD)</t>
  </si>
  <si>
    <t>331</t>
  </si>
  <si>
    <t>Phải trả cho người bán</t>
  </si>
  <si>
    <t>3312</t>
  </si>
  <si>
    <t xml:space="preserve">  Phải trả cho người bán khác</t>
  </si>
  <si>
    <t>332</t>
  </si>
  <si>
    <t>Các khoản trích nộp phúc lợi nhân viên</t>
  </si>
  <si>
    <t>3321</t>
  </si>
  <si>
    <t xml:space="preserve">  Kinh phí công đoàn</t>
  </si>
  <si>
    <t>333</t>
  </si>
  <si>
    <t>Thuế và các khoản phải nộp Nhà nước</t>
  </si>
  <si>
    <t>3334</t>
  </si>
  <si>
    <t xml:space="preserve">  Thuế Thu nhập doanh nghiệp</t>
  </si>
  <si>
    <t>3335</t>
  </si>
  <si>
    <t xml:space="preserve">  Thuế Thu nhập cá nhân</t>
  </si>
  <si>
    <t>33351</t>
  </si>
  <si>
    <t xml:space="preserve">    Thuế TNCN từ tiền lương, tiền công</t>
  </si>
  <si>
    <t>33352</t>
  </si>
  <si>
    <t xml:space="preserve">    Thuế TNCN của NĐT</t>
  </si>
  <si>
    <t>333521</t>
  </si>
  <si>
    <t xml:space="preserve">      Thuế TNCN từ GD bán CK (0.1%/GTGD) của NĐT</t>
  </si>
  <si>
    <t>333522</t>
  </si>
  <si>
    <t xml:space="preserve">      Thuế TNCN từ tiền cổ tức của NĐT (5%)</t>
  </si>
  <si>
    <t>3338</t>
  </si>
  <si>
    <t xml:space="preserve">  Thuế Bảo vệ môi trường và các loại thuế khác</t>
  </si>
  <si>
    <t>33382</t>
  </si>
  <si>
    <t xml:space="preserve">    Các loại thuế khác</t>
  </si>
  <si>
    <t>3339</t>
  </si>
  <si>
    <t xml:space="preserve">  Phí, lệ phí và các khoản phải nộp khác</t>
  </si>
  <si>
    <t>334</t>
  </si>
  <si>
    <t>Phải trả người lao động</t>
  </si>
  <si>
    <t>3341</t>
  </si>
  <si>
    <t xml:space="preserve">  Phải trả công nhân viên</t>
  </si>
  <si>
    <t>335</t>
  </si>
  <si>
    <t>Chi phí phải trả</t>
  </si>
  <si>
    <t>3354</t>
  </si>
  <si>
    <t xml:space="preserve">  Trích trước - Chi phí quản lý CTCK</t>
  </si>
  <si>
    <t>33541</t>
  </si>
  <si>
    <t xml:space="preserve">    Trích trước - Chi phí dịch vụ mua ngoài</t>
  </si>
  <si>
    <t>338</t>
  </si>
  <si>
    <t>Phải trả, phải nộp khác</t>
  </si>
  <si>
    <t>3383</t>
  </si>
  <si>
    <t xml:space="preserve">  BHXH, BHYT, BHTN Cty (22%)</t>
  </si>
  <si>
    <t>33881</t>
  </si>
  <si>
    <t xml:space="preserve">  Phải trả, phải nộp khác của công ty</t>
  </si>
  <si>
    <t>353</t>
  </si>
  <si>
    <t>Quỹ khen thưởng phúc lợi</t>
  </si>
  <si>
    <t>3532</t>
  </si>
  <si>
    <t xml:space="preserve">  Quỹ phúc lợi</t>
  </si>
  <si>
    <t>3534</t>
  </si>
  <si>
    <t xml:space="preserve">  Quỹ thưởng ban quản lý điều hành công ty</t>
  </si>
  <si>
    <t>411</t>
  </si>
  <si>
    <t>Vốn đầu tư của chủ sở hữu</t>
  </si>
  <si>
    <t>4111</t>
  </si>
  <si>
    <t xml:space="preserve">  Vốn góp của chủ sở hữu</t>
  </si>
  <si>
    <t>41111</t>
  </si>
  <si>
    <t xml:space="preserve">    Vốn pháp định</t>
  </si>
  <si>
    <t>415</t>
  </si>
  <si>
    <t>Quỹ dự phòng tài chính và rủi ro nghiệp vụ</t>
  </si>
  <si>
    <t>418</t>
  </si>
  <si>
    <t>Các quỹ khác thuộc vốn chủ sở hữu</t>
  </si>
  <si>
    <t>4181</t>
  </si>
  <si>
    <t xml:space="preserve">  Quỹ dự trữ bổ sung vốn điều lệ</t>
  </si>
  <si>
    <t>4182</t>
  </si>
  <si>
    <t xml:space="preserve">  Quỹ thưởng khách hàng</t>
  </si>
  <si>
    <t>421</t>
  </si>
  <si>
    <t>Lợi nhuận chưa phân phối</t>
  </si>
  <si>
    <t>42111</t>
  </si>
  <si>
    <t xml:space="preserve">  Lợi nhuận đã thực hiện năm trước</t>
  </si>
  <si>
    <t>42112</t>
  </si>
  <si>
    <t xml:space="preserve">  Lợi nhuận đã thực hiện năm nay</t>
  </si>
  <si>
    <t>511</t>
  </si>
  <si>
    <t>Thu nhập</t>
  </si>
  <si>
    <t>5111</t>
  </si>
  <si>
    <t xml:space="preserve">  Thu nhập từ các tài sản tài chính ghi nhận thông qua lãi/lỗ (FVTPL)</t>
  </si>
  <si>
    <t>511101</t>
  </si>
  <si>
    <t xml:space="preserve">    Lãi bán tài sản tài chính FVTPL</t>
  </si>
  <si>
    <t>511111</t>
  </si>
  <si>
    <t xml:space="preserve">      Lãi bán - Cổ phiếu niêm yết</t>
  </si>
  <si>
    <t>51111505</t>
  </si>
  <si>
    <t xml:space="preserve">      Lãi bán - Tiền gửi có kỳ hạn cố định</t>
  </si>
  <si>
    <t>51113</t>
  </si>
  <si>
    <t xml:space="preserve">    Cổ tức, tiền lãi phát sinh từ tài sản tài chính FVTPL</t>
  </si>
  <si>
    <t>51118</t>
  </si>
  <si>
    <t xml:space="preserve">  Doanh thu khác</t>
  </si>
  <si>
    <t>5115</t>
  </si>
  <si>
    <t xml:space="preserve">  Doanh thu nghiệp vụ môi giới chứng khoán</t>
  </si>
  <si>
    <t>51151</t>
  </si>
  <si>
    <t xml:space="preserve">    Doanh thu phí giao dịch chứng khoán môi giới</t>
  </si>
  <si>
    <t>515</t>
  </si>
  <si>
    <t>Doanh thu hoạt động tài chính</t>
  </si>
  <si>
    <t>5152</t>
  </si>
  <si>
    <t xml:space="preserve">  Doanh thu lãi tiền gửi ngân hàng không cố định</t>
  </si>
  <si>
    <t>632</t>
  </si>
  <si>
    <t>Lỗ và chi phí giao dịch mua các tài sản tài chính, hoạt động tự doanh</t>
  </si>
  <si>
    <t>6321</t>
  </si>
  <si>
    <t xml:space="preserve">  Lỗ bán, chênh lệch đánh giá và chi phí giao dịch mua các tài sản tài chính ghi nhận thông qua lãi/lỗ (FVTPL)</t>
  </si>
  <si>
    <t>632110</t>
  </si>
  <si>
    <t xml:space="preserve">    Lỗ bán các tài sản tài chính ghi nhận thông qua lãi/lỗ (FVTPL)</t>
  </si>
  <si>
    <t>6321101</t>
  </si>
  <si>
    <t xml:space="preserve">      Lỗ bán - FVTPL - Cổ phiếu niêm yết</t>
  </si>
  <si>
    <t>633</t>
  </si>
  <si>
    <t>Chi phí hoạt động cung cấp dịch vụ</t>
  </si>
  <si>
    <t>6331</t>
  </si>
  <si>
    <t xml:space="preserve">  Chi phí hoạt động môi giới chứng khoán</t>
  </si>
  <si>
    <t>63311</t>
  </si>
  <si>
    <t xml:space="preserve">    Phí giao dịch chứng khoán môi giới</t>
  </si>
  <si>
    <t>63312</t>
  </si>
  <si>
    <t xml:space="preserve">    Phí quản lý thành viên và phí định kỳ hàng năm phân bổ cho hoạt động môi giới</t>
  </si>
  <si>
    <t>63313</t>
  </si>
  <si>
    <t xml:space="preserve">    Phí thiết bị đầu cuối phân bố cho hoạt động môi giới</t>
  </si>
  <si>
    <t>63317</t>
  </si>
  <si>
    <t xml:space="preserve">    Chi phí quản lý nghiệp vụ môi giới</t>
  </si>
  <si>
    <t>6331711</t>
  </si>
  <si>
    <t xml:space="preserve">      Chi phí tiền lương</t>
  </si>
  <si>
    <t>6331712</t>
  </si>
  <si>
    <t xml:space="preserve">      Chi phí các khoản trích theo lương</t>
  </si>
  <si>
    <t>633174</t>
  </si>
  <si>
    <t xml:space="preserve">      Khấu hao tài sản cố định, BĐSĐT</t>
  </si>
  <si>
    <t>633175</t>
  </si>
  <si>
    <t xml:space="preserve">      Dịch vụ mua ngoài</t>
  </si>
  <si>
    <t>633199</t>
  </si>
  <si>
    <t xml:space="preserve">    Chi phí hoạt động dịch vụ khác</t>
  </si>
  <si>
    <t>6334</t>
  </si>
  <si>
    <t xml:space="preserve">  Chi phí nghiệp vụ lưu ký chứng khoán</t>
  </si>
  <si>
    <t>63341</t>
  </si>
  <si>
    <t xml:space="preserve">    Phí lưu ký chứng khoán cho khách hàng</t>
  </si>
  <si>
    <t>6337</t>
  </si>
  <si>
    <t xml:space="preserve">  Chi phí cho thuê, sử dụng tài sản</t>
  </si>
  <si>
    <t>63372</t>
  </si>
  <si>
    <t xml:space="preserve">    Chi phí quản lý hoạt động cho thuê, sử dụng tài sản</t>
  </si>
  <si>
    <t>633728</t>
  </si>
  <si>
    <t xml:space="preserve">      Chi phí khác</t>
  </si>
  <si>
    <t>642</t>
  </si>
  <si>
    <t>Chi phí quản lý Công ty chứng khoán</t>
  </si>
  <si>
    <t>6421</t>
  </si>
  <si>
    <t xml:space="preserve">  Chi phí nhân viên quản lý</t>
  </si>
  <si>
    <t>64211</t>
  </si>
  <si>
    <t xml:space="preserve">    Lương và các khoản phúc lợi</t>
  </si>
  <si>
    <t>64212</t>
  </si>
  <si>
    <t xml:space="preserve">    BHXH, BHYT, KPCĐ, BHTN</t>
  </si>
  <si>
    <t>6424</t>
  </si>
  <si>
    <t xml:space="preserve">  Chi phí khấu hao TSCĐ</t>
  </si>
  <si>
    <t>6425</t>
  </si>
  <si>
    <t xml:space="preserve">  Chi phí thuế, phí và lệ phí</t>
  </si>
  <si>
    <t>6427</t>
  </si>
  <si>
    <t xml:space="preserve">  Chi phí dịch vụ mua ngoài</t>
  </si>
  <si>
    <t>711</t>
  </si>
  <si>
    <t>Thu nhập khác</t>
  </si>
  <si>
    <t>821</t>
  </si>
  <si>
    <t>Chi phí Thuế Thu nhập doanh nghiệp</t>
  </si>
  <si>
    <t>8211</t>
  </si>
  <si>
    <t xml:space="preserve">  Chi phí thuế TNDN hiện hành</t>
  </si>
  <si>
    <t>911</t>
  </si>
  <si>
    <t>Xác định kết quả kinh doanh</t>
  </si>
  <si>
    <t>9111</t>
  </si>
  <si>
    <t xml:space="preserve">  Xác định kết quả kinh doanh đã thực hiện</t>
  </si>
  <si>
    <t xml:space="preserve">Tổng cộng: </t>
  </si>
  <si>
    <t>Lãi tiền gửi có kỳ hạn</t>
  </si>
  <si>
    <t>Cổ tức được nhận</t>
  </si>
  <si>
    <t>Chi phí nhân viên</t>
  </si>
  <si>
    <t>Chi phí dịch vụ mua ngoài</t>
  </si>
  <si>
    <t xml:space="preserve">Khấu hao tài sản cố định </t>
  </si>
  <si>
    <t>Thuế, phí, lệ phí</t>
  </si>
  <si>
    <t>Dự phòng nợ phải thu khó đòi</t>
  </si>
  <si>
    <t xml:space="preserve">Số thuế trên lợi nhuận trước thuế của Công ty khác với số thuế khi được tính theo thuế suất phổ thông áp dụng 20% (2015:22%) như sau: </t>
  </si>
  <si>
    <t>Lợi nhuận kế toán trước thuế</t>
  </si>
  <si>
    <t>Thuế tính ở thuế suất 20% (2015:22%)</t>
  </si>
  <si>
    <t>Điều chỉnh:</t>
  </si>
  <si>
    <t>Thu nhập không chịu thuế</t>
  </si>
  <si>
    <t>Chi phí không được khấu trừ</t>
  </si>
  <si>
    <t>Chi phí thuế thu nhập doanh nghiệp (*)</t>
  </si>
  <si>
    <t>Chi phí thuế thu nhập doanh nghiệp ghi nhận trong báo cáo thu nhập toàn diện:</t>
  </si>
  <si>
    <t xml:space="preserve">Thuế thu nhập doanh nghiệp - hiện hành </t>
  </si>
  <si>
    <t xml:space="preserve">Thuế thu nhập doanh nghiệp - hoãn lại 
 (Thuyết minh 4.6) 
</t>
  </si>
  <si>
    <t>Chỉ tiêu</t>
  </si>
  <si>
    <t>Thuyết minh</t>
  </si>
  <si>
    <t>Lũy Kế Kỳ Này</t>
  </si>
  <si>
    <t>Lũy Kế Kỳ Trước</t>
  </si>
  <si>
    <t>I. DOANH THU HOẠT ĐỘNG</t>
  </si>
  <si>
    <t>1.1. Lãi từ các tài sản tài chính ghi nhận thông qua lãi/lỗ (FVTPL)</t>
  </si>
  <si>
    <t>01</t>
  </si>
  <si>
    <t>a. Lãi bán các tài sản tài chính FVTPL</t>
  </si>
  <si>
    <t>01.1</t>
  </si>
  <si>
    <t>3.1</t>
  </si>
  <si>
    <t>b. Chênh lệch tăng đánh giá lại các TSTC FVTPL</t>
  </si>
  <si>
    <t>01.2</t>
  </si>
  <si>
    <t>3.2</t>
  </si>
  <si>
    <t>c. Cổ tức, tiền lãi phát sinh từ tài sản tài chính FVTPL</t>
  </si>
  <si>
    <t>01.3</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</si>
  <si>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</si>
  <si>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</si>
  <si>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</si>
  <si>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</si>
  <si>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</si>
  <si>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</si>
  <si>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</si>
  <si>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</si>
  <si>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nghiệp vụ môi giới chứng khoán</t>
  </si>
  <si>
    <t>06</t>
  </si>
  <si>
    <t>1.7. Doanh thu nghiệp vụ bảo lãnh, đại lý phát hành chứng khoán</t>
  </si>
  <si>
    <t>07</t>
  </si>
  <si>
    <t xml:space="preserve">1.8. Doanh thu  tư vấn </t>
  </si>
  <si>
    <t>08</t>
  </si>
  <si>
    <t>1.9. Doanh thu hoạt động nhận ủy thác, đấu giá</t>
  </si>
  <si>
    <t>09</t>
  </si>
  <si>
    <t>1.10. Doanh thu lưu ký chứng khoán</t>
  </si>
  <si>
    <t>10</t>
  </si>
  <si>
    <t>1.11. Thu nhập hoạt động khác</t>
  </si>
  <si>
    <t>11</t>
  </si>
  <si>
    <t>Cộng doanh thu hoạt động (20 = 01--&gt;11)</t>
  </si>
  <si>
    <t>20</t>
  </si>
  <si>
    <t>II. CHI PHÍ HOẠT ĐỘNG</t>
  </si>
  <si>
    <t>2.1. Lỗ các tài sản tài chính ghi nhận thông qua lãi lỗ (FVTPL)</t>
  </si>
  <si>
    <t>21</t>
  </si>
  <si>
    <t>a. Lỗ bán các tài sản tài chính FVTPL</t>
  </si>
  <si>
    <t>21.1</t>
  </si>
  <si>
    <t>b. Chênh lệch giảm đánh giá lại các TSTC FVTPL</t>
  </si>
  <si>
    <t>21.2</t>
  </si>
  <si>
    <t>c. Chi phí giao dịch mua các tài sản tài chính FVTPL</t>
  </si>
  <si>
    <t>21.3</t>
  </si>
  <si>
    <t>2.2. Lỗ các khoản đầu tư nắm giữ đến ngày đáo hạn (HTM)</t>
  </si>
  <si>
    <t>22</t>
  </si>
  <si>
    <t>2.3. Lỗ và ghi nhận đánh giá theo giá trị hợp lý tài sản tài chính sẵn sàng để bán (AFS) khi phân loại lại</t>
  </si>
  <si>
    <t>23</t>
  </si>
  <si>
    <t>2.4. Chi phí dự phòng tài sản tài chính, xử lý tổn thất các khoản phải thu khó đòi và lỗ suy giảm tài sản tài chính và chi phí đi vay</t>
  </si>
  <si>
    <t>24</t>
  </si>
  <si>
    <t>2.5. Lỗ từ các tài sản tài chính phái sinh phòng ngừa rủi ro</t>
  </si>
  <si>
    <t>25</t>
  </si>
  <si>
    <t>2.6. Chi phí hoạt động tự doanh</t>
  </si>
  <si>
    <t>26</t>
  </si>
  <si>
    <t>2.7. Chi phí nghiệp vụ môi giới chứng khoán</t>
  </si>
  <si>
    <t>27</t>
  </si>
  <si>
    <t>2.8. Chi phí nghiệp vụ bảo lãnh, đại lý phát hành chứng khoán</t>
  </si>
  <si>
    <t>28</t>
  </si>
  <si>
    <t>2.9. Chi phí nghiệp vụ tư vấn đầu tư chứng khoán</t>
  </si>
  <si>
    <t>29</t>
  </si>
  <si>
    <t>2.10. Chi phí nghiệp vụ lưu ký chứng khoán</t>
  </si>
  <si>
    <t>30</t>
  </si>
  <si>
    <t>2.11. Chi phí hoạt động tư vấn tài chính</t>
  </si>
  <si>
    <t>31</t>
  </si>
  <si>
    <t>2.12. Chi phí các dịch vụ khác</t>
  </si>
  <si>
    <t>32</t>
  </si>
  <si>
    <t>Trong đó: Chi phí sửa lỗi giao dịch chứng khoán, lỗi khác tự doanh</t>
  </si>
  <si>
    <t>33</t>
  </si>
  <si>
    <t>Cộng chi phí hoạt động (40 = 21--&gt;32)</t>
  </si>
  <si>
    <t>40</t>
  </si>
  <si>
    <t>III. DOANH THU HOẠT ĐỘNG TÀI CHÍNH</t>
  </si>
  <si>
    <t>3.1. Chênh lệch lãi tỷ giá hối đoái đã và chưa thực hiện</t>
  </si>
  <si>
    <t>41</t>
  </si>
  <si>
    <t>3.2. Doanh thu, dự thu cổ tức, lãi tiền gửi không cố định</t>
  </si>
  <si>
    <t>42</t>
  </si>
  <si>
    <t>3.3. Lãi bán, thanh lý các khoản đầu tư vào công ty con, liên kết, liên doanh</t>
  </si>
  <si>
    <t>43</t>
  </si>
  <si>
    <t>3.4. Doanh thu khác về đầu tư</t>
  </si>
  <si>
    <t>44</t>
  </si>
  <si>
    <t>Cộng doanh thu hoạt động tài chính (50 = 41--&gt;44)</t>
  </si>
  <si>
    <t>50</t>
  </si>
  <si>
    <t>IV. CHI PHÍ TÀI CHÍNH</t>
  </si>
  <si>
    <t>4.1. Chênh lệch lỗ tỷ giá hối đoái đã và chưa thực hiện</t>
  </si>
  <si>
    <t>51</t>
  </si>
  <si>
    <t>4.2. Chi phí lãi vay</t>
  </si>
  <si>
    <t>52</t>
  </si>
  <si>
    <t>4.3. Lỗ bán, thanh lý các khoản đầu tư vào công ty con, liên kết, liên doanh</t>
  </si>
  <si>
    <t>53</t>
  </si>
  <si>
    <t>4.4. Chi phí đầu tư khác</t>
  </si>
  <si>
    <t>55</t>
  </si>
  <si>
    <t>Cộng chi phí tài chính (60 = 51--&gt;55)</t>
  </si>
  <si>
    <t>60</t>
  </si>
  <si>
    <t>V. CHI PHÍ BÁN HÀNG</t>
  </si>
  <si>
    <t>61</t>
  </si>
  <si>
    <t>VI. CHI PHÍ QUẢN LÝ CÔNG TY CHỨNG KHOÁN</t>
  </si>
  <si>
    <t>62</t>
  </si>
  <si>
    <t>3.3</t>
  </si>
  <si>
    <t>VII. KẾT QUẢ HOẠT ĐỘNG (70= 20+50-40 -60-61-62)</t>
  </si>
  <si>
    <t>70</t>
  </si>
  <si>
    <t>VIII. THU NHẬP KHÁC VÀ CHI PHÍ KHÁC</t>
  </si>
  <si>
    <t>8.1. Thu nhập khác</t>
  </si>
  <si>
    <t>71</t>
  </si>
  <si>
    <t>8.2. Chi phí khác</t>
  </si>
  <si>
    <t>72</t>
  </si>
  <si>
    <t>Cộng kết quả hoạt động khác (80= 71-72)</t>
  </si>
  <si>
    <t>80</t>
  </si>
  <si>
    <t>IX. TỔNG LỢI NHUẬN KẾ TOÁN TRƯỚC THUẾ (90=70 + 80)</t>
  </si>
  <si>
    <t>90</t>
  </si>
  <si>
    <t>9.1. Lợi nhuận đã thực hiện</t>
  </si>
  <si>
    <t>91</t>
  </si>
  <si>
    <t>9.2. Lợi nhuận chưa thực hiện</t>
  </si>
  <si>
    <t>92</t>
  </si>
  <si>
    <t>X. CHI PHÍ THUẾ TNDN</t>
  </si>
  <si>
    <t>100</t>
  </si>
  <si>
    <t>3.4</t>
  </si>
  <si>
    <t>10.1. Chi phí thuế TNDN hiện hành</t>
  </si>
  <si>
    <t>100.1</t>
  </si>
  <si>
    <t>10.2.Chi phí thuế TNDN hoãn lại</t>
  </si>
  <si>
    <t>100.2</t>
  </si>
  <si>
    <t>XI. LỢI NHUẬN KẾ TOÁN SAU THUẾ TNDN (200 = 90 - 100)</t>
  </si>
  <si>
    <t>200</t>
  </si>
  <si>
    <t>11.1. Lợi nhuận sau thuế phân bổ cho chủ sở hữu</t>
  </si>
  <si>
    <t>201</t>
  </si>
  <si>
    <t>11.2. Lợi nhuận sau thuế trích các Quỹ (Quỹ dự trữ điều lệ, Quỹ Dự phòng tài chính và rủi ro nghiệp vụ theo quy định của Điều lệ Công ty là ...%)</t>
  </si>
  <si>
    <t>202</t>
  </si>
  <si>
    <t>XII. THU NHẬP (LỖ) TOÀN DIỆN KHÁC SAU THUẾ TNDN</t>
  </si>
  <si>
    <t>300</t>
  </si>
  <si>
    <t>12.1. Lãi/(Lỗ) từ đánh giá lại các khoản đầu tư giữ đến ngày đáo hạn</t>
  </si>
  <si>
    <t>301</t>
  </si>
  <si>
    <t>12.2.Lãi/(Lỗ) từ đánh giá lại các tài sản tài chính sẵn sàng để bán</t>
  </si>
  <si>
    <t>302</t>
  </si>
  <si>
    <t>12.3. Lãi (lỗ) toàn diện khác được chia từ hoạt động đầu tư vào công ty con, đầu tư liên doanh, liên kết</t>
  </si>
  <si>
    <t>303</t>
  </si>
  <si>
    <t>12.4. Lãi/(lỗ) từ đánh giá lại các công cụ tài chính phái sinh</t>
  </si>
  <si>
    <t>304</t>
  </si>
  <si>
    <t>12.5. Lãi/(lỗ) chênh lệch tỷ giá của hoạt động tại nước ngoài</t>
  </si>
  <si>
    <t>305</t>
  </si>
  <si>
    <t>12.6. Lãi, lỗ từ các khoản đầu tư vào công ty con. Công ty liên kết, liên doanh chưa chia</t>
  </si>
  <si>
    <t>306</t>
  </si>
  <si>
    <t>12.7. Lãi, lỗ đánh giá công cụ phái sinh</t>
  </si>
  <si>
    <t>307</t>
  </si>
  <si>
    <t>12.8. Lãi, lỗ đánh giá lại tài sản cố định theo mô hình giá trị hợp lý</t>
  </si>
  <si>
    <t>308</t>
  </si>
  <si>
    <t>Tổng thu nhập toàn diện</t>
  </si>
  <si>
    <t>400</t>
  </si>
  <si>
    <t>Thu nhập toàn diện phân bổ cho chủ sở hữu</t>
  </si>
  <si>
    <t>401</t>
  </si>
  <si>
    <t>Thu nhập toàn diện phân bổ cho đối tượng khác (Nếu có)</t>
  </si>
  <si>
    <t>402</t>
  </si>
  <si>
    <t>XIII. THU NHẬP THUẦN TRÊN CỔ PHIẾU PHỔ THÔNG</t>
  </si>
  <si>
    <t>500</t>
  </si>
  <si>
    <t>13.1.Lãi cơ bản trên cổ phiếu (Đồng/1 cổ phiếu)</t>
  </si>
  <si>
    <t>501</t>
  </si>
  <si>
    <t>13.2.Thu nhập pha loãng trên cổ phiếu (Đồng/1 cổ phiếu)</t>
  </si>
  <si>
    <t>502</t>
  </si>
  <si>
    <t>4 THÔNG TIN BỔ SUNG BÁO CÁO TÌNH HÌNH TÀI CHÍNH GIỮA NIÊN ĐỘ</t>
  </si>
  <si>
    <t>4.1 Tiền và các khoản tương đương tiền</t>
  </si>
  <si>
    <t>Tiền mặt tại quỹ</t>
  </si>
  <si>
    <t xml:space="preserve">Tiền gửi ngân hàng </t>
  </si>
  <si>
    <t>4.2 Danh mục tài sản tài chính</t>
  </si>
  <si>
    <t>Ông Nguyễn Thanh Luân</t>
  </si>
  <si>
    <t xml:space="preserve">Năm tài chính của Công ty bắt đầu từ ngày 1 tháng 1 đến ngày 31 tháng 12.
Báo cáo tài chính giữa niên độ này được lập cho giai đoạn từ ngày 01 tháng 07 năm 2016 đến ngày 30 tháng 09 năm 2016.
</t>
  </si>
  <si>
    <t>311</t>
  </si>
  <si>
    <t>Vay</t>
  </si>
  <si>
    <t>3111</t>
  </si>
  <si>
    <t xml:space="preserve">  Vay ngân hàng, tổ chức tài chính</t>
  </si>
  <si>
    <t>633179</t>
  </si>
  <si>
    <t>635</t>
  </si>
  <si>
    <t>Chi phí tài chính</t>
  </si>
  <si>
    <t>6352</t>
  </si>
  <si>
    <t xml:space="preserve">  Chi phí lãi vay</t>
  </si>
  <si>
    <t>Lãi từ các khoản cho vay và phải thu</t>
  </si>
  <si>
    <t>So với giá thị trường hoặc giá trị ước tính có thể thu hồi</t>
  </si>
  <si>
    <t xml:space="preserve">
Giá trị
sổ sách
</t>
  </si>
  <si>
    <t>Tăng</t>
  </si>
  <si>
    <t>Giảm</t>
  </si>
  <si>
    <t xml:space="preserve">Giá thị trường/ 
giá trị ước tính  
có thể thu hồi
</t>
  </si>
  <si>
    <t>Dự phòng</t>
  </si>
  <si>
    <t>Tài sản tài chính ghi nhận thông qua lãi/lỗ (FVTPL)</t>
  </si>
  <si>
    <t>Cổ phiếu niêm yết</t>
  </si>
  <si>
    <t xml:space="preserve">Cổ phiếu chưa niêm yết </t>
  </si>
  <si>
    <t>Hợp đồng tiền gửi có kỳ hạn (i)</t>
  </si>
  <si>
    <t>Các khoản cho vay và phải thu</t>
  </si>
  <si>
    <t xml:space="preserve">Hợp đồng giao dịch ký quỹ  (ii)  </t>
  </si>
  <si>
    <t>Tạm ứng giao dịch chứng khoán (iii)</t>
  </si>
  <si>
    <t>Cơ sở lập dự phòng kỳ này</t>
  </si>
  <si>
    <t>Giá trị ghi sổ</t>
  </si>
  <si>
    <t xml:space="preserve">Giá trị
thị trường/
giá trị ước tính 
có thể thu hồi
</t>
  </si>
  <si>
    <t>Giá trị lập dự phòng kỳ này</t>
  </si>
  <si>
    <t>Giá trị lập dự phòng kỳ trước</t>
  </si>
  <si>
    <t xml:space="preserve">Mức trích lập/ (hoàn nhập) 
kỳ này
</t>
  </si>
  <si>
    <t xml:space="preserve">Tài sản tài chính ghi nhận thông qua lãi/lỗ (FVTPL) </t>
  </si>
  <si>
    <t>Cổ phiếu khác</t>
  </si>
  <si>
    <t>Cổ phiếu chưa niêm yết</t>
  </si>
  <si>
    <t xml:space="preserve">Hợp đồng giao dịch ký quỹ </t>
  </si>
  <si>
    <t xml:space="preserve">Tạm ứng giao dịch chứng khoán </t>
  </si>
  <si>
    <t>4.2 Danh mục tài sản tài chính (tiếp theo)</t>
  </si>
  <si>
    <t>(i) Hợp đồng tiền gửi có kỳ hạn</t>
  </si>
  <si>
    <t>Các hợp đồng tiền gửi có kỳ hạn từ 12 tháng đến 13 tháng, hưởng lãi suất từ 6,2% đến 7,0%/năm (2015 ; 6,2% đến 7,1%) tại các ngân hàng sau đây :</t>
  </si>
  <si>
    <t>Tại ngày</t>
  </si>
  <si>
    <t>Ngân hàng TMCP Đầu Tư Và Phát Triển Việt Nam</t>
  </si>
  <si>
    <t>Ngân hàng TMCP Bản Việt</t>
  </si>
  <si>
    <t>Ngân hàng TMCP Sài Gòn - Hà Nội</t>
  </si>
  <si>
    <t>Ngân hàng TMCP Phương Đông</t>
  </si>
  <si>
    <t>Ngân hàng TMCP Đông Á</t>
  </si>
  <si>
    <t>Ngân hàng TMCP Phát Triển Nhà Đồng Bằng Sông Cửu Long</t>
  </si>
  <si>
    <t>(ii) Hợp đồng giao dịch ký quỹ</t>
  </si>
  <si>
    <t>Đây là số dư cho vay theo hợp đồng giao dịch ký quỹ trong năm 2011 mà công ty không thu hồi được đầy đủ do giá trị của tài sản đảm bảo giảm thấp hơn dư nợ. Công ty đã lập dự phòng toàn bộ các số dư khó đòi này theo Thông tư 228/2009.</t>
  </si>
  <si>
    <t>(iii) Tạm ứng giao dịch chứng khoán</t>
  </si>
  <si>
    <t>Đây là số tiền bán chứng khoán ứng trước cho khách hàng tại ngày giao dịch ("ứng tiền ngày T") phát sinh trong năm 2011 nhưng khách hàng mất khả năng thanh toán. Công ty đã lập dự phòng toàn bộ các số dư khó đòi này theo Thông tư 228/2009.</t>
  </si>
  <si>
    <t>4.3 Các khoản phải thu ngắn hạn</t>
  </si>
  <si>
    <t>Dự thu cổ tức, tiền lãi chưa đến ngày nhận</t>
  </si>
  <si>
    <t>4.5 Tài sản cố định</t>
  </si>
  <si>
    <t>(a) Tài sản cố định hữu hình</t>
  </si>
  <si>
    <t>Nguyên giá TSCĐ hữu hình</t>
  </si>
  <si>
    <t xml:space="preserve"> </t>
  </si>
  <si>
    <t>Số dư đầu năm</t>
  </si>
  <si>
    <t>Số dư cuối năm</t>
  </si>
  <si>
    <t>Giá trị hao mòn luỹ kế</t>
  </si>
  <si>
    <t>Giá trị còn lại của TSCĐHH</t>
  </si>
  <si>
    <t>Nhà cửa, vật kiến trúc</t>
  </si>
  <si>
    <t>Máy móc thiết bị</t>
  </si>
  <si>
    <t>Phương tiện vận tải truyền dẫn</t>
  </si>
  <si>
    <t>Thiết bị dụng cụ quản lý</t>
  </si>
  <si>
    <t>Tổng cộng</t>
  </si>
  <si>
    <t>- Mua trong năm</t>
  </si>
  <si>
    <t>- Đầu tư XDCB hoàn thành</t>
  </si>
  <si>
    <t>- Tăng khác</t>
  </si>
  <si>
    <t>- Chuyển sang bất động sản Đầu tư</t>
  </si>
  <si>
    <t>- Thanh lý, nhượng bán</t>
  </si>
  <si>
    <t>- Giảm khác</t>
  </si>
  <si>
    <t>- Khấu hao trong năm</t>
  </si>
  <si>
    <t>- Tại ngày Đầu năm</t>
  </si>
  <si>
    <t>- Tại ngày cuối năm</t>
  </si>
  <si>
    <t>(b) Tài sản cố định vô hình</t>
  </si>
  <si>
    <t>Nguyên giá TSCĐ</t>
  </si>
  <si>
    <t>Số dư đầu kỳ</t>
  </si>
  <si>
    <t>Số cuối kỳ</t>
  </si>
  <si>
    <t>Giá trị còn lại của TSCĐVH</t>
  </si>
  <si>
    <t>Bản quyền, bằng sáng chế</t>
  </si>
  <si>
    <t>Phần mềm máy tính</t>
  </si>
  <si>
    <t>TSCĐ vô hình khác</t>
  </si>
  <si>
    <t>Tổng Cộng</t>
  </si>
  <si>
    <t>- Mua trong kỳ</t>
  </si>
  <si>
    <t>- Tạo ra từ nội bộ doanh nghiệp</t>
  </si>
  <si>
    <t>- Tăng do hợp nhất kinh doanh</t>
  </si>
  <si>
    <t>4.6 Tài sản thuế thu nhập hoãn lại</t>
  </si>
  <si>
    <t>Tài sản thuế Thu nhập hoãn lại được thu hồi trong vòng 12 tháng</t>
  </si>
  <si>
    <t>Thuế suất thuế TNDN sử dụng để xác định giá trị tài sản thuế thu nhập hoãn lại năm 2016 là 20% (2015: 20%)</t>
  </si>
  <si>
    <t>4.7 Tiền nộp quỹ hỗ trợ thanh toán</t>
  </si>
  <si>
    <t xml:space="preserve">Theo quyết định 45/QĐ-VSD ngày 22 tháng 05 năm 2014 của Trung Tâm Lưu Ký Chứng Khoán Việt Nam, công ty phải ký quỹ với số tiền ban đầu là 120 triệu VNĐ tại Trung Tâm lưu lý và đóng thêm 0,01 % hàng năm dựa vào tổng giá trị chứng khoán đã giao dịch và môi giới trong năm trước nhưng không quá 2,5 tỷ đồng. </t>
  </si>
  <si>
    <t>Số dư đầu kỳ/ năm</t>
  </si>
  <si>
    <t>Tiền nộp bổ sung</t>
  </si>
  <si>
    <t>Tiền lãi phân bổ trong kỳ/ năm</t>
  </si>
  <si>
    <t>Số dư cuối kỳ/ năm</t>
  </si>
  <si>
    <t>4.8 Thuế và các khoản khác phải nộp Nhà Nước</t>
  </si>
  <si>
    <t>Thuế thu nhập doanh nghiệp hiện hành</t>
  </si>
  <si>
    <t>Thuế thu nhập cá nhân</t>
  </si>
  <si>
    <t>4.10 Vốn góp của chủ sở hữu</t>
  </si>
  <si>
    <t>(a) Số lượng cổ phiếu</t>
  </si>
  <si>
    <t>Số lượng cổ phiếu đăng ký</t>
  </si>
  <si>
    <t>Số lượng cổ phiếu đã phát hành</t>
  </si>
  <si>
    <t>Số lượng cổ phiếu mua lại</t>
  </si>
  <si>
    <t>4.11 Lợi nhuận chưa phân phối</t>
  </si>
  <si>
    <t>Lợi nhuận đã thực hiện chưa phân phối</t>
  </si>
  <si>
    <t>Lợi nhuận chưa thực hiện</t>
  </si>
  <si>
    <t>5. Thông tin đánh giá hoạt động công ty chứng khoán</t>
  </si>
  <si>
    <t>5.1 Giá trị khối lượng giao dịch thực hiện trong kỳ</t>
  </si>
  <si>
    <t>Khối lượng giao dịch thực hiện trong kỳ</t>
  </si>
  <si>
    <t>Giá trị giao dịch thực hiện trong kỳ (VNĐ)</t>
  </si>
  <si>
    <t>a) Của Công ty</t>
  </si>
  <si>
    <t>b) Của nhà đầu tư</t>
  </si>
  <si>
    <t>Trần Quang Thái</t>
  </si>
  <si>
    <t>Người lập</t>
  </si>
  <si>
    <t>Phan Tuyết Minh</t>
  </si>
  <si>
    <t>Kế Toán</t>
  </si>
  <si>
    <t>Điều lệ hoạt động của Công ty được ban hành ngày 21 tháng 04 năm 2014 và sửa đổi, bổ sung ngày 29 tháng 09 năm 2016</t>
  </si>
  <si>
    <t>Quý 4 Năm</t>
  </si>
  <si>
    <t>Quý 4 Năm 2016</t>
  </si>
  <si>
    <t>HHC</t>
  </si>
  <si>
    <t>CTCP bánh kẹo Hải Hà</t>
  </si>
  <si>
    <t>Nhóm Chứng khoán chưa niêm yết</t>
  </si>
  <si>
    <t>NAB</t>
  </si>
  <si>
    <t>Ngân hàng TMCP Nam Á Bank</t>
  </si>
  <si>
    <t>TD1623480</t>
  </si>
  <si>
    <t>Trái phiếu Chính phủ đấu thầu đợt 70/2016</t>
  </si>
  <si>
    <t>TD162457</t>
  </si>
  <si>
    <t>Trái phiếu Chính phủ đấu thầu đợt 113/2016</t>
  </si>
  <si>
    <t>PVM</t>
  </si>
  <si>
    <t>CTCP Máy – Thiết bị Dầu khí</t>
  </si>
  <si>
    <t>112115</t>
  </si>
  <si>
    <t xml:space="preserve">    BIDV NKKN 5548</t>
  </si>
  <si>
    <t>112181</t>
  </si>
  <si>
    <t xml:space="preserve">    NH Nam Á CN Hàm Nghi TpHCM TT 001</t>
  </si>
  <si>
    <t>112191</t>
  </si>
  <si>
    <t xml:space="preserve">    NH Bản Việt Hội Sở_ 461</t>
  </si>
  <si>
    <t xml:space="preserve">  QUỐC DÂN PGD PHẠM NGỌC THẠCH TT 571</t>
  </si>
  <si>
    <t>121102</t>
  </si>
  <si>
    <t xml:space="preserve">    Giá mua - Cổ phiếu chưa niêm yết</t>
  </si>
  <si>
    <t>12110201</t>
  </si>
  <si>
    <t xml:space="preserve">      Giá mua - Cổ phiếu chưa niêm yết - Cổ phiếu phổ thông</t>
  </si>
  <si>
    <t>121103</t>
  </si>
  <si>
    <t xml:space="preserve">    Giá mua - Trái phiếu niêm yết</t>
  </si>
  <si>
    <t>12110301</t>
  </si>
  <si>
    <t xml:space="preserve">      Giá mua - Trái phiếu niêm yết - Trái phiếu Chính phủ</t>
  </si>
  <si>
    <t xml:space="preserve">      Giá mua - Công cụ thị trường tiền tệ - Tiền gửi có kỳ hạn cố định dài hạn (&gt; 3 tháng)</t>
  </si>
  <si>
    <t>121105050</t>
  </si>
  <si>
    <t xml:space="preserve">      Giá mua - Công cụ thị trường tiền tệ - Tiền gửi có kỳ hạn cố định ngắn hạn (&lt; 3 tháng)</t>
  </si>
  <si>
    <t>131</t>
  </si>
  <si>
    <t>Phải thu của khách hàng</t>
  </si>
  <si>
    <t>1311</t>
  </si>
  <si>
    <t xml:space="preserve">  Phải thu bán các tài sản tài chính</t>
  </si>
  <si>
    <t>13111</t>
  </si>
  <si>
    <t xml:space="preserve">    Phải thu bán cổ phiếu</t>
  </si>
  <si>
    <t>1311121</t>
  </si>
  <si>
    <t xml:space="preserve">      Phải thu bán cổ phiếu</t>
  </si>
  <si>
    <t>1312</t>
  </si>
  <si>
    <t xml:space="preserve">  Phải thu khách hàng khác</t>
  </si>
  <si>
    <t>13121</t>
  </si>
  <si>
    <t xml:space="preserve">    Phải thu khách hàng khác ngắn hạn</t>
  </si>
  <si>
    <t>1352</t>
  </si>
  <si>
    <t xml:space="preserve">  Phải thu hoạt động bảo lãnh, đại lý phát hành chứng khoán</t>
  </si>
  <si>
    <t>13522</t>
  </si>
  <si>
    <t xml:space="preserve">    Phải thu hoạt động đại lý phát hành chứng khoán</t>
  </si>
  <si>
    <t>2113</t>
  </si>
  <si>
    <t xml:space="preserve">  Phương tiện vận tải, truyền dẫn</t>
  </si>
  <si>
    <t>241</t>
  </si>
  <si>
    <t>Xây dựng cơ bản dở dang</t>
  </si>
  <si>
    <t>2411</t>
  </si>
  <si>
    <t xml:space="preserve">  Mua sắm TSCĐ</t>
  </si>
  <si>
    <t>313</t>
  </si>
  <si>
    <t>Trái phiếu chuyển đổi - Cấu phần nợ</t>
  </si>
  <si>
    <t>3133</t>
  </si>
  <si>
    <t xml:space="preserve">  Chiết khấu</t>
  </si>
  <si>
    <t>314</t>
  </si>
  <si>
    <t>Trái phiếu phát hành</t>
  </si>
  <si>
    <t>3141</t>
  </si>
  <si>
    <t xml:space="preserve">  Mệnh giá</t>
  </si>
  <si>
    <t>3311</t>
  </si>
  <si>
    <t xml:space="preserve">  Phải trả mua các tài sản tài chính</t>
  </si>
  <si>
    <t>3331</t>
  </si>
  <si>
    <t xml:space="preserve">  Thuế GTGT phải nộp</t>
  </si>
  <si>
    <t>33311</t>
  </si>
  <si>
    <t xml:space="preserve">    Thuế GTGT đầu ra</t>
  </si>
  <si>
    <t>33353</t>
  </si>
  <si>
    <t xml:space="preserve">    Thuế Thu Nhập Cá Nhân Không Thường Xuyên</t>
  </si>
  <si>
    <t>511111004</t>
  </si>
  <si>
    <t xml:space="preserve">      Lãi bán - Trái phiếu chưa niêm yết</t>
  </si>
  <si>
    <t>5113</t>
  </si>
  <si>
    <t xml:space="preserve">  Thu nhập tiền lãi từ các khoản cho vay</t>
  </si>
  <si>
    <t>51132</t>
  </si>
  <si>
    <t xml:space="preserve">    Tiền lãi cho vay hoạt động ứng trước tiền bán của khách hàng</t>
  </si>
  <si>
    <t>511321</t>
  </si>
  <si>
    <t xml:space="preserve">      Tiền lãi gốc cho vay hoạt động ứng trước tiền bán của khách hàng</t>
  </si>
  <si>
    <t>5117</t>
  </si>
  <si>
    <t xml:space="preserve">  Doanh thu hoạt động tư vấn đầu tư chứng khoán</t>
  </si>
  <si>
    <t>632110101</t>
  </si>
  <si>
    <t xml:space="preserve">      Lỗ bán - FVTPL - Cổ phiếu phổ thông</t>
  </si>
  <si>
    <t>63213</t>
  </si>
  <si>
    <t xml:space="preserve">    Chênh lệch giảm về đánh giá lại các tài sản tài chính ghi nhận thông qua lãi/lỗ (FVTPL)</t>
  </si>
  <si>
    <t>632130101</t>
  </si>
  <si>
    <t xml:space="preserve">      Chênh lệch giảm về đánh giá lại - FVTPL - Cổ phiếu phổ thông</t>
  </si>
  <si>
    <t>6335</t>
  </si>
  <si>
    <t xml:space="preserve">  Chi phí hoạt động tư vấn tài chính</t>
  </si>
  <si>
    <t>633511</t>
  </si>
  <si>
    <t xml:space="preserve">    Chi phí nhân viên tư vấn</t>
  </si>
  <si>
    <t>6358</t>
  </si>
  <si>
    <t xml:space="preserve">  Chi phí đầu tư khác</t>
  </si>
  <si>
    <t>Quý 4 năm 2016</t>
  </si>
  <si>
    <t>Quý 4 năm 2015</t>
  </si>
  <si>
    <t>Trái phiếu</t>
  </si>
  <si>
    <t>3.3 Doanh Thu tư vấn</t>
  </si>
  <si>
    <t>- Công Ty Cổ Phần Hoàng Gia ĐL</t>
  </si>
  <si>
    <t>- Công Ty Cổ Phần Du Lịch Lâm Đồng</t>
  </si>
  <si>
    <t>3.4 Thu Nhập hoạt động khác</t>
  </si>
  <si>
    <t>- Thu phí chuyển nhượng CP Ngân hàng Nam Á</t>
  </si>
  <si>
    <t>3.5 Chi phí nghiệp vụ môi giới chứng khoán</t>
  </si>
  <si>
    <t>- Hợp đồng phí hoa hồng môi giới</t>
  </si>
  <si>
    <t>- Chi phí môi giới khác</t>
  </si>
  <si>
    <t>(*) Chi phí thuế thu nhập doanh nghiệp cho kỳ Quý 04-2016 được ước tính dựa vào thu nhập chịu thuế và có thể có những điều chỉnh tùy thuộc vào sự kiểm tra của cơ quan thuế.</t>
  </si>
  <si>
    <t>Tại ngày 31 tháng 12 năm 2016</t>
  </si>
  <si>
    <t>31.12.2016</t>
  </si>
  <si>
    <t>31.12.2015</t>
  </si>
  <si>
    <t>Ngân hàng TMCP Quốc Dân</t>
  </si>
  <si>
    <t>Trong tháng có phát sinh thêm giao dịch của khách hàng :</t>
  </si>
  <si>
    <t>Lê Trường Sơn</t>
  </si>
  <si>
    <t>đ</t>
  </si>
  <si>
    <t>Phải thu bán các tài sản tài chính</t>
  </si>
  <si>
    <t>Thuế GTGT</t>
  </si>
  <si>
    <t>Tại ngày 31 tháng 12 năm 2016 và tại ngày 31 tháng 12 năm 2015, toàn bộ cổ phiếu của Công ty là cổ phiếu phổ thông. Mỗi cổ phiếu phổ thông có mệnh giá là 10.000 đồng. Mỗi cổ phiếu phổ thông tương ứng với một phiếu biểu quyết tại các cuộc họp cổ đông của Công ty. Các cổ đông được nhận cổ tức nà Công ty công bố vào từng thời điểm. Tất cả cổ phiếu phổ thông đều có thứ tự ưu tiên như nhau đối với tài sản còn lại của Công Ty.</t>
  </si>
  <si>
    <t>Trần Ngô Phúc Bảo</t>
  </si>
  <si>
    <t>Quyền Phó Tổng Giám Đốc</t>
  </si>
  <si>
    <t>3.7 Chi phí quản lý công ty chứng khoán</t>
  </si>
  <si>
    <t>3.8 Thuế thu nhập doanh nghiệp</t>
  </si>
  <si>
    <t>Chi phí hoạt động tư vấn tài chính</t>
  </si>
  <si>
    <t>3.6 Chi phí nghiệp vụ tư vấn , tự doanh</t>
  </si>
  <si>
    <t xml:space="preserve"> Chi phí hoạt động tự doanh</t>
  </si>
  <si>
    <t>Báo cáo tài chính Quý 4 năm 2016 đã được Quyền Phó Tổng Giám Đốc duyệt ngày 17 tháng 01 năm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</si>
</sst>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_-* #,##0\ _₫_-;\-* #,##0\ _₫_-;_-* &quot;-&quot;??\ _₫_-;_-@_-"/>
    <numFmt numFmtId="166" formatCode="#,##0;\(#,##0\);\ "/>
    <numFmt numFmtId="167" formatCode="#,##0_ ;[Red]\-#,##0\ "/>
    <numFmt numFmtId="168" formatCode="[&lt;=9999999][$-1000000]###\-####;[$-1000000]\(#\)\ ###\-####"/>
    <numFmt numFmtId="169" formatCode="#,##0_ ;\-#,##0\ "/>
  </numFmts>
  <fonts count="24" x14ac:knownFonts="1">
    <font>
      <sz val="10"/>
      <color theme="1"/>
      <name val="VnBravo Times"/>
      <family val="2"/>
      <charset val="163"/>
    </font>
    <font>
      <sz val="10"/>
      <color theme="1"/>
      <name val="VnBravo Times"/>
      <family val="2"/>
      <charset val="163"/>
    </font>
    <font>
      <sz val="10"/>
      <color theme="1"/>
      <name val="Times New Roman"/>
      <family val="1"/>
    </font>
    <font>
      <b/>
      <sz val="10"/>
      <color theme="1"/>
      <name val="Times New Roman"/>
      <family val="1"/>
    </font>
    <font>
      <b/>
      <i/>
      <sz val="10"/>
      <color theme="1"/>
      <name val="Times New Roman"/>
      <family val="1"/>
    </font>
    <font>
      <b/>
      <sz val="8"/>
      <color theme="1"/>
      <name val="Times New Roman"/>
      <family val="1"/>
    </font>
    <font>
      <b/>
      <sz val="12"/>
      <color theme="1"/>
      <name val="Times New Roman"/>
      <family val="1"/>
    </font>
    <font>
      <sz val="9"/>
      <color indexed="81"/>
      <name val="Tahoma"/>
      <family val="2"/>
    </font>
    <font>
      <b/>
      <sz val="9"/>
      <color indexed="81"/>
      <name val="Tahoma"/>
      <family val="2"/>
    </font>
    <font>
      <sz val="10"/>
      <name val="Arial"/>
      <family val="2"/>
    </font>
    <font>
      <b/>
      <sz val="9"/>
      <color indexed="8"/>
      <name val="Times New Roman"/>
      <family val="2"/>
    </font>
    <font>
      <b/>
      <sz val="14.25"/>
      <color indexed="8"/>
      <name val="Times New Roman"/>
      <family val="2"/>
    </font>
    <font>
      <b/>
      <i/>
      <sz val="9.75"/>
      <color indexed="8"/>
      <name val="Times New Roman"/>
      <family val="2"/>
    </font>
    <font>
      <sz val="9"/>
      <color indexed="8"/>
      <name val="Times New Roman"/>
      <family val="2"/>
    </font>
    <font>
      <i/>
      <sz val="9.75"/>
      <color indexed="8"/>
      <name val="Times New Roman"/>
      <family val="2"/>
    </font>
    <font>
      <b/>
      <sz val="9.75"/>
      <color indexed="8"/>
      <name val="Times New Roman"/>
      <family val="2"/>
    </font>
    <font>
      <b/>
      <sz val="10"/>
      <color rgb="FF000000"/>
      <name val="Times New Roman"/>
      <family val="1"/>
    </font>
    <font>
      <b/>
      <i/>
      <sz val="9"/>
      <color theme="1"/>
      <name val="Times New Roman"/>
      <family val="1"/>
    </font>
    <font>
      <sz val="9.75"/>
      <color indexed="8"/>
      <name val="Times New Roman"/>
      <family val="2"/>
    </font>
    <font>
      <i/>
      <sz val="9"/>
      <color indexed="8"/>
      <name val="Times New Roman"/>
      <family val="2"/>
    </font>
    <font>
      <sz val="8"/>
      <color theme="1"/>
      <name val="Times New Roman"/>
      <family val="1"/>
    </font>
    <font>
      <b/>
      <sz val="10"/>
      <name val="Arial"/>
      <family val="2"/>
    </font>
    <font>
      <i/>
      <sz val="10"/>
      <color theme="1"/>
      <name val="Times New Roman"/>
      <family val="1"/>
    </font>
    <font>
      <sz val="9"/>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rgb="FFFFFFF0"/>
        <bgColor indexed="64"/>
      </patternFill>
    </fill>
    <fill>
      <patternFill patternType="solid">
        <fgColor rgb="FFFDF5E6"/>
        <bgColor indexed="64"/>
      </patternFill>
    </fill>
    <fill>
      <patternFill patternType="solid">
        <fgColor rgb="FFFAFAD2"/>
        <bgColor indexed="64"/>
      </patternFill>
    </fill>
  </fills>
  <borders count="40">
    <border>
      <left/>
      <right/>
      <top/>
      <bottom/>
      <diagonal/>
    </border>
    <border>
      <left/>
      <right style="thin">
        <color rgb="FFA0A0A0"/>
      </right>
      <top/>
      <bottom style="thin">
        <color rgb="FFA0A0A0"/>
      </bottom>
      <diagonal/>
    </border>
    <border>
      <left/>
      <right style="thin">
        <color indexed="8"/>
      </right>
      <top/>
      <bottom style="thin">
        <color rgb="FFA0A0A0"/>
      </bottom>
      <diagonal/>
    </border>
    <border>
      <left style="thin">
        <color indexed="8"/>
      </left>
      <right style="thin">
        <color rgb="FFE3E3E3"/>
      </right>
      <top/>
      <bottom style="thin">
        <color rgb="FFE3E3E3"/>
      </bottom>
      <diagonal/>
    </border>
    <border>
      <left/>
      <right style="thin">
        <color rgb="FFE3E3E3"/>
      </right>
      <top/>
      <bottom style="thin">
        <color rgb="FFE3E3E3"/>
      </bottom>
      <diagonal/>
    </border>
    <border>
      <left/>
      <right style="thin">
        <color indexed="8"/>
      </right>
      <top/>
      <bottom style="thin">
        <color rgb="FFE3E3E3"/>
      </bottom>
      <diagonal/>
    </border>
    <border>
      <left style="thin">
        <color indexed="8"/>
      </left>
      <right style="thin">
        <color rgb="FFE3E3E3"/>
      </right>
      <top/>
      <bottom style="thin">
        <color indexed="8"/>
      </bottom>
      <diagonal/>
    </border>
    <border>
      <left/>
      <right style="thin">
        <color rgb="FFE3E3E3"/>
      </right>
      <top/>
      <bottom style="thin">
        <color indexed="8"/>
      </bottom>
      <diagonal/>
    </border>
    <border>
      <left/>
      <right style="thin">
        <color indexed="8"/>
      </right>
      <top/>
      <bottom style="thin">
        <color indexed="8"/>
      </bottom>
      <diagonal/>
    </border>
    <border>
      <left style="thin">
        <color indexed="8"/>
      </left>
      <right style="thin">
        <color rgb="FFA0A0A0"/>
      </right>
      <top/>
      <bottom style="thin">
        <color rgb="FFA0A0A0"/>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indexed="8"/>
      </left>
      <right style="thin">
        <color rgb="FFA0A0A0"/>
      </right>
      <top style="thin">
        <color indexed="8"/>
      </top>
      <bottom style="thin">
        <color rgb="FFA0A0A0"/>
      </bottom>
      <diagonal/>
    </border>
    <border>
      <left/>
      <right style="thin">
        <color rgb="FFA0A0A0"/>
      </right>
      <top style="thin">
        <color indexed="8"/>
      </top>
      <bottom style="thin">
        <color rgb="FFA0A0A0"/>
      </bottom>
      <diagonal/>
    </border>
    <border>
      <left/>
      <right style="thin">
        <color indexed="8"/>
      </right>
      <top style="thin">
        <color indexed="8"/>
      </top>
      <bottom style="thin">
        <color rgb="FFA0A0A0"/>
      </bottom>
      <diagonal/>
    </border>
    <border>
      <left style="thin">
        <color indexed="64"/>
      </left>
      <right style="thin">
        <color rgb="FFA0A0A0"/>
      </right>
      <top style="thin">
        <color indexed="64"/>
      </top>
      <bottom style="thin">
        <color rgb="FFA0A0A0"/>
      </bottom>
      <diagonal/>
    </border>
    <border>
      <left/>
      <right style="thin">
        <color rgb="FFA0A0A0"/>
      </right>
      <top style="thin">
        <color indexed="64"/>
      </top>
      <bottom style="thin">
        <color rgb="FFA0A0A0"/>
      </bottom>
      <diagonal/>
    </border>
    <border>
      <left/>
      <right style="thin">
        <color indexed="64"/>
      </right>
      <top style="thin">
        <color indexed="64"/>
      </top>
      <bottom style="thin">
        <color rgb="FFA0A0A0"/>
      </bottom>
      <diagonal/>
    </border>
    <border>
      <left style="thin">
        <color indexed="64"/>
      </left>
      <right style="thin">
        <color rgb="FFA0A0A0"/>
      </right>
      <top style="thin">
        <color indexed="8"/>
      </top>
      <bottom style="thin">
        <color rgb="FFA0A0A0"/>
      </bottom>
      <diagonal/>
    </border>
    <border>
      <left/>
      <right style="thin">
        <color indexed="64"/>
      </right>
      <top style="thin">
        <color indexed="8"/>
      </top>
      <bottom style="thin">
        <color rgb="FFA0A0A0"/>
      </bottom>
      <diagonal/>
    </border>
    <border>
      <left style="thin">
        <color indexed="64"/>
      </left>
      <right style="thin">
        <color rgb="FFE3E3E3"/>
      </right>
      <top/>
      <bottom style="thin">
        <color rgb="FFE3E3E3"/>
      </bottom>
      <diagonal/>
    </border>
    <border>
      <left/>
      <right style="thin">
        <color indexed="64"/>
      </right>
      <top/>
      <bottom style="thin">
        <color rgb="FFE3E3E3"/>
      </bottom>
      <diagonal/>
    </border>
    <border>
      <left style="thin">
        <color indexed="64"/>
      </left>
      <right style="thin">
        <color rgb="FFE3E3E3"/>
      </right>
      <top/>
      <bottom style="thin">
        <color indexed="64"/>
      </bottom>
      <diagonal/>
    </border>
    <border>
      <left/>
      <right style="thin">
        <color rgb="FFE3E3E3"/>
      </right>
      <top/>
      <bottom style="thin">
        <color indexed="64"/>
      </bottom>
      <diagonal/>
    </border>
    <border>
      <left/>
      <right style="thin">
        <color indexed="64"/>
      </right>
      <top style="thin">
        <color indexed="64"/>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lignment vertical="center"/>
    </xf>
  </cellStyleXfs>
  <cellXfs count="198">
    <xf numFmtId="0" fontId="0" fillId="0" borderId="0" xfId="0"/>
    <xf numFmtId="0" fontId="2" fillId="0" borderId="0" xfId="0" applyFont="1"/>
    <xf numFmtId="0" fontId="2" fillId="0" borderId="0" xfId="0" applyFont="1" applyAlignment="1">
      <alignment vertical="center" wrapText="1"/>
    </xf>
    <xf numFmtId="0" fontId="3" fillId="0" borderId="0" xfId="0" applyFont="1"/>
    <xf numFmtId="0" fontId="4" fillId="0" borderId="0" xfId="0" applyFont="1"/>
    <xf numFmtId="0" fontId="4" fillId="0" borderId="0" xfId="0" applyFont="1" applyAlignment="1">
      <alignment vertical="center" wrapText="1"/>
    </xf>
    <xf numFmtId="165" fontId="2" fillId="0" borderId="0" xfId="1" applyNumberFormat="1" applyFont="1"/>
    <xf numFmtId="0" fontId="3" fillId="0" borderId="0" xfId="0" applyFont="1" applyAlignment="1"/>
    <xf numFmtId="165" fontId="2" fillId="0" borderId="0" xfId="1" applyNumberFormat="1" applyFont="1" applyAlignment="1">
      <alignment horizontal="left"/>
    </xf>
    <xf numFmtId="165" fontId="3" fillId="0" borderId="0" xfId="0" applyNumberFormat="1" applyFont="1"/>
    <xf numFmtId="9" fontId="2" fillId="0" borderId="0" xfId="2" applyNumberFormat="1" applyFont="1" applyAlignment="1">
      <alignment horizontal="left"/>
    </xf>
    <xf numFmtId="9" fontId="3" fillId="0" borderId="0" xfId="0" applyNumberFormat="1" applyFont="1"/>
    <xf numFmtId="0" fontId="2" fillId="0" borderId="0" xfId="0" applyFont="1" applyAlignment="1">
      <alignment wrapText="1"/>
    </xf>
    <xf numFmtId="0" fontId="2"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left" vertical="top"/>
    </xf>
    <xf numFmtId="0" fontId="5" fillId="0" borderId="0" xfId="0" applyFont="1"/>
    <xf numFmtId="0" fontId="3" fillId="0" borderId="0" xfId="0" applyFont="1" applyAlignment="1">
      <alignment horizontal="left"/>
    </xf>
    <xf numFmtId="0" fontId="10" fillId="0" borderId="0" xfId="3" applyNumberFormat="1" applyFont="1" applyFill="1" applyBorder="1" applyAlignment="1" applyProtection="1">
      <alignment horizontal="left" vertical="center"/>
    </xf>
    <xf numFmtId="0" fontId="9" fillId="0" borderId="0" xfId="3">
      <alignment vertical="center"/>
    </xf>
    <xf numFmtId="0" fontId="11" fillId="2" borderId="0" xfId="3" applyNumberFormat="1" applyFont="1" applyFill="1" applyBorder="1" applyAlignment="1" applyProtection="1">
      <alignment horizontal="center" vertical="center"/>
    </xf>
    <xf numFmtId="0" fontId="12" fillId="2" borderId="0" xfId="3" applyNumberFormat="1" applyFont="1" applyFill="1" applyBorder="1" applyAlignment="1" applyProtection="1">
      <alignment horizontal="center" vertical="center"/>
    </xf>
    <xf numFmtId="0" fontId="13" fillId="2" borderId="0" xfId="3" applyNumberFormat="1" applyFont="1" applyFill="1" applyBorder="1" applyAlignment="1" applyProtection="1">
      <alignment horizontal="left" vertical="center"/>
    </xf>
    <xf numFmtId="0" fontId="13" fillId="2" borderId="0" xfId="3" applyNumberFormat="1" applyFont="1" applyFill="1" applyBorder="1" applyAlignment="1" applyProtection="1">
      <alignment vertical="top"/>
    </xf>
    <xf numFmtId="0" fontId="14" fillId="2" borderId="0" xfId="3" applyNumberFormat="1" applyFont="1" applyFill="1" applyBorder="1" applyAlignment="1" applyProtection="1">
      <alignment horizontal="center"/>
    </xf>
    <xf numFmtId="0" fontId="15" fillId="2" borderId="0" xfId="3" applyNumberFormat="1" applyFont="1" applyFill="1" applyBorder="1" applyAlignment="1" applyProtection="1">
      <alignment horizontal="center" vertical="top"/>
    </xf>
    <xf numFmtId="0" fontId="14" fillId="2" borderId="0" xfId="3" applyNumberFormat="1" applyFont="1" applyFill="1" applyBorder="1" applyAlignment="1" applyProtection="1">
      <alignment horizontal="center" vertical="top"/>
    </xf>
    <xf numFmtId="0" fontId="16" fillId="0" borderId="0" xfId="0" applyFont="1" applyAlignment="1">
      <alignment horizontal="left" vertical="center" wrapText="1"/>
    </xf>
    <xf numFmtId="0" fontId="3" fillId="0" borderId="0" xfId="0" applyFont="1" applyAlignment="1">
      <alignment horizontal="left" vertical="center" wrapText="1"/>
    </xf>
    <xf numFmtId="0" fontId="17" fillId="0" borderId="0" xfId="0" applyFont="1"/>
    <xf numFmtId="0" fontId="18" fillId="2" borderId="0" xfId="3" applyNumberFormat="1" applyFont="1" applyFill="1" applyBorder="1" applyAlignment="1" applyProtection="1">
      <alignment horizontal="left" vertical="center"/>
    </xf>
    <xf numFmtId="0" fontId="15" fillId="2" borderId="0" xfId="3" applyNumberFormat="1" applyFont="1" applyFill="1" applyBorder="1" applyAlignment="1" applyProtection="1">
      <alignment horizontal="center" vertical="center"/>
    </xf>
    <xf numFmtId="0" fontId="19" fillId="2" borderId="0" xfId="3" applyNumberFormat="1" applyFont="1" applyFill="1" applyBorder="1" applyAlignment="1" applyProtection="1">
      <alignment horizontal="center" vertical="top" wrapText="1"/>
    </xf>
    <xf numFmtId="0" fontId="18" fillId="2" borderId="0" xfId="3" applyNumberFormat="1" applyFont="1" applyFill="1" applyBorder="1" applyAlignment="1" applyProtection="1">
      <alignment vertical="top"/>
    </xf>
    <xf numFmtId="165" fontId="2" fillId="0" borderId="10" xfId="1" applyNumberFormat="1" applyFont="1" applyBorder="1"/>
    <xf numFmtId="0" fontId="2" fillId="0" borderId="0" xfId="0" quotePrefix="1" applyFont="1"/>
    <xf numFmtId="49" fontId="15" fillId="0" borderId="0" xfId="3" applyNumberFormat="1" applyFont="1" applyFill="1" applyBorder="1" applyAlignment="1" applyProtection="1">
      <alignment horizontal="left" vertical="center"/>
    </xf>
    <xf numFmtId="49" fontId="18" fillId="2" borderId="0" xfId="3" applyNumberFormat="1" applyFont="1" applyFill="1" applyBorder="1" applyAlignment="1" applyProtection="1">
      <alignment horizontal="left" vertical="center"/>
    </xf>
    <xf numFmtId="49" fontId="11" fillId="2" borderId="0" xfId="3" applyNumberFormat="1" applyFont="1" applyFill="1" applyBorder="1" applyAlignment="1" applyProtection="1">
      <alignment horizontal="center" vertical="center"/>
    </xf>
    <xf numFmtId="49" fontId="12" fillId="2" borderId="0" xfId="3" applyNumberFormat="1" applyFont="1" applyFill="1" applyBorder="1" applyAlignment="1" applyProtection="1">
      <alignment horizontal="center" vertical="center"/>
    </xf>
    <xf numFmtId="49" fontId="9" fillId="0" borderId="0" xfId="3" applyNumberFormat="1">
      <alignment vertical="center"/>
    </xf>
    <xf numFmtId="165" fontId="2" fillId="0" borderId="11" xfId="0" applyNumberFormat="1" applyFont="1" applyBorder="1"/>
    <xf numFmtId="165" fontId="20" fillId="0" borderId="0" xfId="1" applyNumberFormat="1" applyFont="1"/>
    <xf numFmtId="165" fontId="20" fillId="0" borderId="11" xfId="0" applyNumberFormat="1" applyFont="1" applyBorder="1"/>
    <xf numFmtId="0" fontId="20" fillId="0" borderId="0" xfId="0" applyFont="1"/>
    <xf numFmtId="0" fontId="15" fillId="2" borderId="0" xfId="3" applyNumberFormat="1" applyFont="1" applyFill="1" applyBorder="1" applyAlignment="1" applyProtection="1">
      <alignment vertical="top"/>
    </xf>
    <xf numFmtId="0" fontId="12" fillId="2" borderId="0" xfId="3" applyNumberFormat="1" applyFont="1" applyFill="1" applyBorder="1" applyAlignment="1" applyProtection="1">
      <alignment horizontal="center" vertical="top"/>
    </xf>
    <xf numFmtId="0" fontId="14" fillId="2" borderId="0" xfId="3" applyNumberFormat="1" applyFont="1" applyFill="1" applyBorder="1" applyAlignment="1" applyProtection="1">
      <alignment horizontal="center" vertical="top" wrapText="1"/>
    </xf>
    <xf numFmtId="0" fontId="18" fillId="2" borderId="0" xfId="3" applyNumberFormat="1" applyFont="1" applyFill="1" applyBorder="1" applyAlignment="1" applyProtection="1">
      <alignment horizontal="center" vertical="center"/>
    </xf>
    <xf numFmtId="0" fontId="18" fillId="2" borderId="0" xfId="3" applyNumberFormat="1" applyFont="1" applyFill="1" applyBorder="1" applyAlignment="1" applyProtection="1">
      <alignment horizontal="right"/>
    </xf>
    <xf numFmtId="0" fontId="18" fillId="2" borderId="0" xfId="3" applyNumberFormat="1" applyFont="1" applyFill="1" applyBorder="1" applyAlignment="1" applyProtection="1">
      <alignment horizontal="center"/>
    </xf>
    <xf numFmtId="165" fontId="2" fillId="0" borderId="11" xfId="1" applyNumberFormat="1" applyFont="1" applyBorder="1"/>
    <xf numFmtId="0" fontId="2" fillId="0" borderId="0" xfId="0" applyFont="1" applyAlignment="1">
      <alignment horizontal="left" wrapText="1"/>
    </xf>
    <xf numFmtId="0" fontId="2" fillId="0" borderId="0" xfId="0" applyFont="1" applyAlignment="1">
      <alignment horizontal="left" vertical="top" wrapText="1"/>
    </xf>
    <xf numFmtId="0" fontId="15" fillId="3" borderId="1" xfId="0" applyNumberFormat="1" applyFont="1" applyFill="1" applyBorder="1" applyAlignment="1" applyProtection="1">
      <alignment horizontal="center" vertical="center" wrapText="1"/>
    </xf>
    <xf numFmtId="0" fontId="15" fillId="3" borderId="2" xfId="0" applyNumberFormat="1" applyFont="1" applyFill="1" applyBorder="1" applyAlignment="1" applyProtection="1">
      <alignment horizontal="center" vertical="center" wrapText="1"/>
    </xf>
    <xf numFmtId="0" fontId="18" fillId="3" borderId="9" xfId="0" applyNumberFormat="1" applyFont="1" applyFill="1" applyBorder="1" applyAlignment="1" applyProtection="1">
      <alignment horizontal="center" vertical="center" wrapText="1"/>
    </xf>
    <xf numFmtId="0" fontId="18" fillId="3" borderId="1" xfId="0" applyNumberFormat="1" applyFont="1" applyFill="1" applyBorder="1" applyAlignment="1" applyProtection="1">
      <alignment horizontal="center" vertical="center" wrapText="1"/>
    </xf>
    <xf numFmtId="0" fontId="18" fillId="3" borderId="2" xfId="0" applyNumberFormat="1" applyFont="1" applyFill="1" applyBorder="1" applyAlignment="1" applyProtection="1">
      <alignment horizontal="center" vertical="center" wrapText="1"/>
    </xf>
    <xf numFmtId="0" fontId="15" fillId="4" borderId="3" xfId="0" applyNumberFormat="1" applyFont="1" applyFill="1" applyBorder="1" applyAlignment="1" applyProtection="1">
      <alignment horizontal="left" vertical="top"/>
    </xf>
    <xf numFmtId="0" fontId="15" fillId="4" borderId="4" xfId="0" applyNumberFormat="1" applyFont="1" applyFill="1" applyBorder="1" applyAlignment="1" applyProtection="1">
      <alignment horizontal="left" vertical="top" wrapText="1"/>
    </xf>
    <xf numFmtId="166" fontId="15" fillId="4" borderId="4" xfId="0" applyNumberFormat="1" applyFont="1" applyFill="1" applyBorder="1" applyAlignment="1" applyProtection="1">
      <alignment horizontal="right" vertical="top"/>
    </xf>
    <xf numFmtId="166" fontId="15" fillId="4" borderId="5" xfId="0" applyNumberFormat="1" applyFont="1" applyFill="1" applyBorder="1" applyAlignment="1" applyProtection="1">
      <alignment horizontal="right" vertical="top"/>
    </xf>
    <xf numFmtId="0" fontId="18" fillId="2" borderId="3" xfId="0" applyNumberFormat="1" applyFont="1" applyFill="1" applyBorder="1" applyAlignment="1" applyProtection="1">
      <alignment horizontal="left" vertical="top"/>
    </xf>
    <xf numFmtId="0" fontId="18" fillId="2" borderId="4" xfId="0" applyNumberFormat="1" applyFont="1" applyFill="1" applyBorder="1" applyAlignment="1" applyProtection="1">
      <alignment horizontal="left" vertical="top" wrapText="1"/>
    </xf>
    <xf numFmtId="166" fontId="18" fillId="2" borderId="4" xfId="0" applyNumberFormat="1" applyFont="1" applyFill="1" applyBorder="1" applyAlignment="1" applyProtection="1">
      <alignment horizontal="right" vertical="top"/>
    </xf>
    <xf numFmtId="166" fontId="18" fillId="2" borderId="5" xfId="0" applyNumberFormat="1" applyFont="1" applyFill="1" applyBorder="1" applyAlignment="1" applyProtection="1">
      <alignment horizontal="right" vertical="top"/>
    </xf>
    <xf numFmtId="0" fontId="15" fillId="5" borderId="6" xfId="0" applyNumberFormat="1" applyFont="1" applyFill="1" applyBorder="1" applyAlignment="1" applyProtection="1">
      <alignment horizontal="left" vertical="top"/>
    </xf>
    <xf numFmtId="0" fontId="15" fillId="5" borderId="7" xfId="0" applyNumberFormat="1" applyFont="1" applyFill="1" applyBorder="1" applyAlignment="1" applyProtection="1">
      <alignment horizontal="left" vertical="top" wrapText="1"/>
    </xf>
    <xf numFmtId="166" fontId="15" fillId="5" borderId="7" xfId="0" applyNumberFormat="1" applyFont="1" applyFill="1" applyBorder="1" applyAlignment="1" applyProtection="1">
      <alignment horizontal="right" vertical="top"/>
    </xf>
    <xf numFmtId="166" fontId="15" fillId="5" borderId="8" xfId="0" applyNumberFormat="1" applyFont="1" applyFill="1" applyBorder="1" applyAlignment="1" applyProtection="1">
      <alignment horizontal="right" vertical="top"/>
    </xf>
    <xf numFmtId="0" fontId="15" fillId="2" borderId="4" xfId="0" applyNumberFormat="1" applyFont="1" applyFill="1" applyBorder="1" applyAlignment="1" applyProtection="1">
      <alignment horizontal="center" vertical="top"/>
    </xf>
    <xf numFmtId="0" fontId="15" fillId="2" borderId="4" xfId="0" applyNumberFormat="1" applyFont="1" applyFill="1" applyBorder="1" applyAlignment="1" applyProtection="1">
      <alignment horizontal="center" vertical="top" wrapText="1"/>
    </xf>
    <xf numFmtId="166" fontId="15" fillId="2" borderId="4" xfId="0" applyNumberFormat="1" applyFont="1" applyFill="1" applyBorder="1" applyAlignment="1" applyProtection="1">
      <alignment horizontal="right" vertical="top"/>
    </xf>
    <xf numFmtId="0" fontId="18" fillId="2" borderId="4" xfId="0" applyNumberFormat="1" applyFont="1" applyFill="1" applyBorder="1" applyAlignment="1" applyProtection="1">
      <alignment horizontal="center" vertical="top"/>
    </xf>
    <xf numFmtId="0" fontId="18" fillId="2" borderId="4" xfId="0" applyNumberFormat="1" applyFont="1" applyFill="1" applyBorder="1" applyAlignment="1" applyProtection="1">
      <alignment horizontal="center" vertical="top" wrapText="1"/>
    </xf>
    <xf numFmtId="0" fontId="10" fillId="3" borderId="1" xfId="0" applyNumberFormat="1" applyFont="1" applyFill="1" applyBorder="1" applyAlignment="1" applyProtection="1">
      <alignment horizontal="center" vertical="center" wrapText="1"/>
    </xf>
    <xf numFmtId="0" fontId="10" fillId="3" borderId="2" xfId="0" applyNumberFormat="1" applyFont="1" applyFill="1" applyBorder="1" applyAlignment="1" applyProtection="1">
      <alignment horizontal="center" vertical="center" wrapText="1"/>
    </xf>
    <xf numFmtId="0" fontId="10" fillId="4" borderId="3" xfId="0" applyNumberFormat="1" applyFont="1" applyFill="1" applyBorder="1" applyAlignment="1" applyProtection="1">
      <alignment horizontal="left" vertical="top"/>
    </xf>
    <xf numFmtId="0" fontId="10" fillId="4" borderId="4" xfId="0" applyNumberFormat="1" applyFont="1" applyFill="1" applyBorder="1" applyAlignment="1" applyProtection="1">
      <alignment horizontal="left" vertical="top" wrapText="1"/>
    </xf>
    <xf numFmtId="166" fontId="10" fillId="4" borderId="4" xfId="0" applyNumberFormat="1" applyFont="1" applyFill="1" applyBorder="1" applyAlignment="1" applyProtection="1">
      <alignment horizontal="right" vertical="top"/>
    </xf>
    <xf numFmtId="166" fontId="10" fillId="4" borderId="5" xfId="0" applyNumberFormat="1" applyFont="1" applyFill="1" applyBorder="1" applyAlignment="1" applyProtection="1">
      <alignment horizontal="right" vertical="top"/>
    </xf>
    <xf numFmtId="0" fontId="13" fillId="2" borderId="3" xfId="0" applyNumberFormat="1" applyFont="1" applyFill="1" applyBorder="1" applyAlignment="1" applyProtection="1">
      <alignment horizontal="left" vertical="top"/>
    </xf>
    <xf numFmtId="0" fontId="13" fillId="2" borderId="4" xfId="0" applyNumberFormat="1" applyFont="1" applyFill="1" applyBorder="1" applyAlignment="1" applyProtection="1">
      <alignment horizontal="left" vertical="top" wrapText="1"/>
    </xf>
    <xf numFmtId="166" fontId="13" fillId="2" borderId="4" xfId="0" applyNumberFormat="1" applyFont="1" applyFill="1" applyBorder="1" applyAlignment="1" applyProtection="1">
      <alignment horizontal="right" vertical="top"/>
    </xf>
    <xf numFmtId="166" fontId="13" fillId="2" borderId="5" xfId="0" applyNumberFormat="1" applyFont="1" applyFill="1" applyBorder="1" applyAlignment="1" applyProtection="1">
      <alignment horizontal="right" vertical="top"/>
    </xf>
    <xf numFmtId="0" fontId="10" fillId="5" borderId="6" xfId="0" applyNumberFormat="1" applyFont="1" applyFill="1" applyBorder="1" applyAlignment="1" applyProtection="1">
      <alignment horizontal="left" vertical="top"/>
    </xf>
    <xf numFmtId="0" fontId="10" fillId="5" borderId="7" xfId="0" applyNumberFormat="1" applyFont="1" applyFill="1" applyBorder="1" applyAlignment="1" applyProtection="1">
      <alignment horizontal="left" vertical="top" wrapText="1"/>
    </xf>
    <xf numFmtId="166" fontId="10" fillId="5" borderId="7" xfId="0" applyNumberFormat="1" applyFont="1" applyFill="1" applyBorder="1" applyAlignment="1" applyProtection="1">
      <alignment horizontal="right" vertical="top"/>
    </xf>
    <xf numFmtId="166" fontId="10" fillId="5" borderId="8" xfId="0" applyNumberFormat="1" applyFont="1" applyFill="1" applyBorder="1" applyAlignment="1" applyProtection="1">
      <alignment horizontal="right" vertical="top"/>
    </xf>
    <xf numFmtId="165" fontId="2"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xf>
    <xf numFmtId="165" fontId="2" fillId="0" borderId="0" xfId="1" applyNumberFormat="1" applyFont="1" applyBorder="1"/>
    <xf numFmtId="0" fontId="2" fillId="0" borderId="0" xfId="0" applyFont="1" applyBorder="1"/>
    <xf numFmtId="165" fontId="2" fillId="0" borderId="13" xfId="1" applyNumberFormat="1" applyFont="1" applyBorder="1"/>
    <xf numFmtId="0" fontId="17" fillId="0" borderId="0" xfId="0" applyFont="1" applyAlignment="1">
      <alignment horizontal="center"/>
    </xf>
    <xf numFmtId="0" fontId="3" fillId="0" borderId="14" xfId="0" applyFont="1" applyBorder="1" applyAlignment="1">
      <alignment wrapText="1"/>
    </xf>
    <xf numFmtId="0" fontId="3" fillId="0" borderId="15" xfId="0" applyFont="1" applyBorder="1" applyAlignment="1">
      <alignment wrapText="1"/>
    </xf>
    <xf numFmtId="165" fontId="2" fillId="0" borderId="16" xfId="1" applyNumberFormat="1" applyFont="1" applyBorder="1"/>
    <xf numFmtId="165" fontId="2" fillId="0" borderId="17" xfId="1" applyNumberFormat="1" applyFont="1" applyBorder="1"/>
    <xf numFmtId="0" fontId="4" fillId="0" borderId="18"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xf numFmtId="0" fontId="2" fillId="0" borderId="22" xfId="0" applyFont="1" applyBorder="1"/>
    <xf numFmtId="0" fontId="2" fillId="0" borderId="23" xfId="0" applyFont="1" applyBorder="1"/>
    <xf numFmtId="0" fontId="22" fillId="0" borderId="21" xfId="0" applyFont="1" applyBorder="1"/>
    <xf numFmtId="165" fontId="2" fillId="0" borderId="22" xfId="1" applyNumberFormat="1" applyFont="1" applyBorder="1"/>
    <xf numFmtId="165" fontId="2" fillId="0" borderId="23" xfId="1" applyNumberFormat="1" applyFont="1" applyBorder="1"/>
    <xf numFmtId="0" fontId="2" fillId="0" borderId="21" xfId="0" quotePrefix="1" applyFont="1" applyBorder="1"/>
    <xf numFmtId="49" fontId="2" fillId="0" borderId="21" xfId="0" quotePrefix="1" applyNumberFormat="1" applyFont="1" applyBorder="1"/>
    <xf numFmtId="49" fontId="2" fillId="0" borderId="21" xfId="0" applyNumberFormat="1" applyFont="1" applyBorder="1"/>
    <xf numFmtId="0" fontId="2" fillId="0" borderId="24" xfId="0" quotePrefix="1" applyFont="1" applyBorder="1"/>
    <xf numFmtId="165" fontId="2" fillId="0" borderId="25" xfId="1" applyNumberFormat="1" applyFont="1" applyBorder="1"/>
    <xf numFmtId="165" fontId="2" fillId="0" borderId="26" xfId="1" applyNumberFormat="1" applyFont="1" applyBorder="1"/>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165" fontId="2" fillId="0" borderId="0" xfId="1" applyNumberFormat="1" applyFont="1" applyAlignment="1">
      <alignment horizontal="left"/>
    </xf>
    <xf numFmtId="0" fontId="22" fillId="0" borderId="0" xfId="0" applyFont="1" applyAlignment="1">
      <alignment horizontal="left"/>
    </xf>
    <xf numFmtId="165" fontId="9" fillId="0" borderId="0" xfId="1" applyNumberFormat="1" applyFont="1" applyAlignment="1">
      <alignment vertical="center"/>
    </xf>
    <xf numFmtId="165" fontId="21" fillId="0" borderId="0" xfId="1" applyNumberFormat="1" applyFont="1" applyAlignment="1">
      <alignment vertical="center"/>
    </xf>
    <xf numFmtId="0" fontId="15" fillId="2" borderId="35" xfId="0" applyNumberFormat="1" applyFont="1" applyFill="1" applyBorder="1" applyAlignment="1" applyProtection="1">
      <alignment horizontal="left" vertical="top" wrapText="1"/>
    </xf>
    <xf numFmtId="166" fontId="15" fillId="2" borderId="36" xfId="0" applyNumberFormat="1" applyFont="1" applyFill="1" applyBorder="1" applyAlignment="1" applyProtection="1">
      <alignment horizontal="right" vertical="top"/>
    </xf>
    <xf numFmtId="0" fontId="18" fillId="2" borderId="35" xfId="0" applyNumberFormat="1" applyFont="1" applyFill="1" applyBorder="1" applyAlignment="1" applyProtection="1">
      <alignment horizontal="left" vertical="top" wrapText="1"/>
    </xf>
    <xf numFmtId="166" fontId="18" fillId="2" borderId="36" xfId="0" applyNumberFormat="1" applyFont="1" applyFill="1" applyBorder="1" applyAlignment="1" applyProtection="1">
      <alignment horizontal="right" vertical="top"/>
    </xf>
    <xf numFmtId="0" fontId="18" fillId="2" borderId="37" xfId="0" applyNumberFormat="1" applyFont="1" applyFill="1" applyBorder="1" applyAlignment="1" applyProtection="1">
      <alignment horizontal="left" vertical="top" wrapText="1"/>
    </xf>
    <xf numFmtId="0" fontId="18" fillId="2" borderId="38" xfId="0" applyNumberFormat="1" applyFont="1" applyFill="1" applyBorder="1" applyAlignment="1" applyProtection="1">
      <alignment horizontal="center" vertical="top"/>
    </xf>
    <xf numFmtId="0" fontId="18" fillId="2" borderId="38" xfId="0" applyNumberFormat="1" applyFont="1" applyFill="1" applyBorder="1" applyAlignment="1" applyProtection="1">
      <alignment horizontal="center" vertical="top" wrapText="1"/>
    </xf>
    <xf numFmtId="166" fontId="18" fillId="2" borderId="38" xfId="0" applyNumberFormat="1" applyFont="1" applyFill="1" applyBorder="1" applyAlignment="1" applyProtection="1">
      <alignment horizontal="right" vertical="top"/>
    </xf>
    <xf numFmtId="166" fontId="18" fillId="2" borderId="14" xfId="0" applyNumberFormat="1" applyFont="1" applyFill="1" applyBorder="1" applyAlignment="1" applyProtection="1">
      <alignment horizontal="right" vertical="top"/>
    </xf>
    <xf numFmtId="165" fontId="20" fillId="0" borderId="0" xfId="1" applyNumberFormat="1" applyFont="1" applyAlignment="1">
      <alignment horizontal="left" wrapText="1"/>
    </xf>
    <xf numFmtId="165" fontId="3" fillId="0" borderId="0" xfId="1" applyNumberFormat="1" applyFont="1" applyAlignment="1">
      <alignment horizontal="left"/>
    </xf>
    <xf numFmtId="169" fontId="20" fillId="0" borderId="0" xfId="1" applyNumberFormat="1" applyFont="1" applyAlignment="1">
      <alignment horizontal="center" wrapText="1"/>
    </xf>
    <xf numFmtId="165" fontId="20" fillId="0" borderId="0" xfId="0" applyNumberFormat="1" applyFont="1" applyBorder="1"/>
    <xf numFmtId="165" fontId="23" fillId="0" borderId="0" xfId="1" applyNumberFormat="1" applyFont="1"/>
    <xf numFmtId="0" fontId="2"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xf>
    <xf numFmtId="165" fontId="2" fillId="0" borderId="39" xfId="0" applyNumberFormat="1" applyFont="1" applyBorder="1"/>
    <xf numFmtId="165" fontId="2" fillId="0" borderId="11" xfId="0" applyNumberFormat="1" applyFont="1" applyBorder="1" applyAlignment="1">
      <alignment horizontal="right"/>
    </xf>
    <xf numFmtId="0" fontId="2" fillId="0" borderId="0" xfId="0" applyFont="1" applyBorder="1" applyAlignment="1"/>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3" fillId="0" borderId="0" xfId="0" applyFont="1" applyAlignment="1">
      <alignment horizontal="left" wrapText="1"/>
    </xf>
    <xf numFmtId="0" fontId="3" fillId="0" borderId="11" xfId="0" applyFont="1" applyBorder="1" applyAlignment="1">
      <alignment horizontal="center"/>
    </xf>
    <xf numFmtId="0" fontId="3" fillId="0" borderId="0" xfId="0" applyFont="1" applyAlignment="1">
      <alignment horizontal="left"/>
    </xf>
    <xf numFmtId="0" fontId="2"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xf>
    <xf numFmtId="0" fontId="3" fillId="0" borderId="0" xfId="0" applyFont="1" applyAlignment="1">
      <alignment horizontal="center" wrapText="1"/>
    </xf>
    <xf numFmtId="0" fontId="2" fillId="0" borderId="0" xfId="0" applyFont="1" applyAlignment="1">
      <alignment horizontal="left" vertical="top" wrapText="1"/>
    </xf>
    <xf numFmtId="0" fontId="4" fillId="0" borderId="0" xfId="0" applyFont="1" applyAlignment="1">
      <alignment horizontal="left"/>
    </xf>
    <xf numFmtId="0" fontId="4" fillId="0" borderId="0" xfId="0" applyFont="1" applyAlignment="1">
      <alignment horizontal="left" vertical="top" wrapText="1"/>
    </xf>
    <xf numFmtId="0" fontId="2" fillId="0" borderId="0" xfId="0" applyFont="1" applyFill="1" applyAlignment="1">
      <alignment horizontal="left" vertical="center" wrapText="1"/>
    </xf>
    <xf numFmtId="165" fontId="2" fillId="0" borderId="0" xfId="1" applyNumberFormat="1" applyFont="1" applyAlignment="1"/>
    <xf numFmtId="165" fontId="3" fillId="0" borderId="0" xfId="0" applyNumberFormat="1" applyFont="1" applyAlignment="1"/>
    <xf numFmtId="0" fontId="3" fillId="0" borderId="0" xfId="0" applyFont="1" applyAlignment="1">
      <alignment horizontal="right" vertical="center"/>
    </xf>
    <xf numFmtId="0" fontId="6" fillId="0" borderId="0" xfId="0" applyFont="1" applyAlignment="1">
      <alignment horizontal="center"/>
    </xf>
    <xf numFmtId="0" fontId="2" fillId="0" borderId="0" xfId="0" applyFont="1" applyAlignment="1">
      <alignment horizontal="center"/>
    </xf>
    <xf numFmtId="165" fontId="2" fillId="0" borderId="0" xfId="1" applyNumberFormat="1" applyFont="1" applyAlignment="1">
      <alignment horizontal="left"/>
    </xf>
    <xf numFmtId="165" fontId="2" fillId="0" borderId="10" xfId="1" applyNumberFormat="1" applyFont="1" applyBorder="1" applyAlignment="1">
      <alignment horizontal="left"/>
    </xf>
    <xf numFmtId="165" fontId="2" fillId="0" borderId="11" xfId="0" applyNumberFormat="1" applyFont="1" applyBorder="1" applyAlignment="1">
      <alignment horizontal="center"/>
    </xf>
    <xf numFmtId="0" fontId="2" fillId="0" borderId="11" xfId="0" applyFont="1" applyBorder="1" applyAlignment="1">
      <alignment horizontal="center"/>
    </xf>
    <xf numFmtId="0" fontId="3" fillId="0" borderId="0" xfId="0" applyFont="1" applyAlignment="1">
      <alignment horizontal="center" vertical="center"/>
    </xf>
    <xf numFmtId="0" fontId="16" fillId="0" borderId="0" xfId="0" applyFont="1" applyAlignment="1">
      <alignment horizontal="center"/>
    </xf>
    <xf numFmtId="0" fontId="3" fillId="0" borderId="11" xfId="0" applyFont="1" applyBorder="1" applyAlignment="1">
      <alignment horizontal="center" wrapText="1"/>
    </xf>
    <xf numFmtId="0" fontId="3" fillId="0" borderId="0" xfId="0" applyFont="1" applyAlignment="1">
      <alignment horizontal="center" vertical="center" wrapText="1"/>
    </xf>
    <xf numFmtId="0" fontId="3" fillId="0" borderId="12" xfId="0" applyFont="1" applyBorder="1" applyAlignment="1">
      <alignment horizontal="center" vertical="center"/>
    </xf>
    <xf numFmtId="3" fontId="21" fillId="0" borderId="0" xfId="1" applyNumberFormat="1" applyFont="1" applyAlignment="1">
      <alignment horizontal="center"/>
    </xf>
    <xf numFmtId="3" fontId="9" fillId="0" borderId="0" xfId="1" applyNumberFormat="1" applyFont="1" applyAlignment="1">
      <alignment horizontal="center"/>
    </xf>
    <xf numFmtId="167" fontId="9" fillId="0" borderId="0" xfId="1" applyNumberFormat="1" applyFont="1" applyAlignment="1">
      <alignment horizontal="center"/>
    </xf>
    <xf numFmtId="168" fontId="9" fillId="0" borderId="0" xfId="1" applyNumberFormat="1" applyFont="1" applyAlignment="1">
      <alignment horizontal="center"/>
    </xf>
    <xf numFmtId="3" fontId="9" fillId="0" borderId="10" xfId="1" applyNumberFormat="1" applyFont="1" applyBorder="1" applyAlignment="1">
      <alignment horizontal="center"/>
    </xf>
    <xf numFmtId="3" fontId="3" fillId="0" borderId="11" xfId="0" applyNumberFormat="1" applyFont="1" applyBorder="1" applyAlignment="1">
      <alignment horizontal="center"/>
    </xf>
    <xf numFmtId="168" fontId="9" fillId="0" borderId="10" xfId="1" applyNumberFormat="1"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165" fontId="21" fillId="0" borderId="0" xfId="1" applyNumberFormat="1" applyFont="1" applyAlignment="1">
      <alignment vertical="center"/>
    </xf>
    <xf numFmtId="165" fontId="9" fillId="0" borderId="0" xfId="1" applyNumberFormat="1" applyFont="1" applyAlignment="1">
      <alignment vertical="center"/>
    </xf>
    <xf numFmtId="165" fontId="9" fillId="0" borderId="0" xfId="1" applyNumberFormat="1" applyFont="1" applyAlignment="1">
      <alignment horizontal="center" vertical="center"/>
    </xf>
    <xf numFmtId="0" fontId="3" fillId="0" borderId="0" xfId="0" applyFont="1" applyBorder="1" applyAlignment="1">
      <alignment horizontal="center"/>
    </xf>
    <xf numFmtId="0" fontId="10" fillId="4" borderId="4" xfId="0" applyNumberFormat="1" applyFont="1" applyFill="1" applyBorder="1" applyAlignment="1" applyProtection="1">
      <alignment horizontal="left" vertical="top" wrapText="1"/>
    </xf>
    <xf numFmtId="0" fontId="10" fillId="3" borderId="29" xfId="0" applyNumberFormat="1" applyFont="1" applyFill="1" applyBorder="1" applyAlignment="1" applyProtection="1">
      <alignment horizontal="center" vertical="center" wrapText="1"/>
    </xf>
    <xf numFmtId="0" fontId="10" fillId="3" borderId="27" xfId="0" applyNumberFormat="1" applyFont="1" applyFill="1" applyBorder="1" applyAlignment="1" applyProtection="1">
      <alignment horizontal="center" vertical="center" wrapText="1"/>
    </xf>
    <xf numFmtId="0" fontId="10" fillId="3" borderId="28" xfId="0" applyNumberFormat="1" applyFont="1" applyFill="1" applyBorder="1" applyAlignment="1" applyProtection="1">
      <alignment horizontal="center" vertical="center" wrapText="1"/>
    </xf>
    <xf numFmtId="0" fontId="15" fillId="3" borderId="27" xfId="0" applyNumberFormat="1" applyFont="1" applyFill="1" applyBorder="1" applyAlignment="1" applyProtection="1">
      <alignment horizontal="center" vertical="center" wrapText="1"/>
    </xf>
    <xf numFmtId="0" fontId="15" fillId="3" borderId="28" xfId="0" applyNumberFormat="1" applyFont="1" applyFill="1" applyBorder="1" applyAlignment="1" applyProtection="1">
      <alignment horizontal="center" vertical="center" wrapText="1"/>
    </xf>
    <xf numFmtId="0" fontId="15" fillId="3" borderId="29" xfId="0" applyNumberFormat="1" applyFont="1" applyFill="1" applyBorder="1" applyAlignment="1" applyProtection="1">
      <alignment horizontal="center" vertical="center" wrapText="1"/>
    </xf>
    <xf numFmtId="0" fontId="15" fillId="3" borderId="32" xfId="0" applyNumberFormat="1" applyFont="1" applyFill="1" applyBorder="1" applyAlignment="1" applyProtection="1">
      <alignment horizontal="center" vertical="center" wrapText="1"/>
    </xf>
    <xf numFmtId="0" fontId="15" fillId="3" borderId="34" xfId="0" applyNumberFormat="1" applyFont="1" applyFill="1" applyBorder="1" applyAlignment="1" applyProtection="1">
      <alignment horizontal="center" vertical="center" wrapText="1"/>
    </xf>
    <xf numFmtId="0" fontId="15" fillId="3" borderId="30" xfId="0" applyNumberFormat="1" applyFont="1" applyFill="1" applyBorder="1" applyAlignment="1" applyProtection="1">
      <alignment horizontal="center" vertical="center" wrapText="1"/>
    </xf>
    <xf numFmtId="0" fontId="15" fillId="3" borderId="33" xfId="0" applyNumberFormat="1" applyFont="1" applyFill="1" applyBorder="1" applyAlignment="1" applyProtection="1">
      <alignment horizontal="center" vertical="center" wrapText="1"/>
    </xf>
    <xf numFmtId="0" fontId="15" fillId="3" borderId="31" xfId="0" applyNumberFormat="1" applyFont="1" applyFill="1" applyBorder="1" applyAlignment="1" applyProtection="1">
      <alignment horizontal="center" vertical="center" wrapText="1"/>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457200</xdr:colOff>
      <xdr:row>2</xdr:row>
      <xdr:rowOff>0</xdr:rowOff>
    </xdr:to>
    <xdr:grpSp>
      <xdr:nvGrpSpPr>
        <xdr:cNvPr id="2" name="Group 3"/>
        <xdr:cNvGrpSpPr>
          <a:grpSpLocks/>
        </xdr:cNvGrpSpPr>
      </xdr:nvGrpSpPr>
      <xdr:grpSpPr bwMode="auto">
        <a:xfrm>
          <a:off x="0" y="0"/>
          <a:ext cx="3952875" cy="266700"/>
          <a:chOff x="0" y="0"/>
          <a:chExt cx="415" cy="28"/>
        </a:xfrm>
      </xdr:grpSpPr>
      <xdr:sp macro="" textlink="">
        <xdr:nvSpPr>
          <xdr:cNvPr id="3" name="Text Box 1"/>
          <xdr:cNvSpPr txBox="1">
            <a:spLocks noChangeArrowheads="1"/>
          </xdr:cNvSpPr>
        </xdr:nvSpPr>
        <xdr:spPr bwMode="auto">
          <a:xfrm>
            <a:off x="0" y="0"/>
            <a:ext cx="288" cy="14"/>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00" b="1" i="0" strike="noStrike">
                <a:solidFill>
                  <a:srgbClr val="000000"/>
                </a:solidFill>
                <a:latin typeface="Times New Roman"/>
                <a:cs typeface="Times New Roman"/>
              </a:rPr>
              <a:t>CÔNG TY CỔ PHẦN CHỨNG KHOÁN BẢO MINH</a:t>
            </a:r>
          </a:p>
        </xdr:txBody>
      </xdr:sp>
      <xdr:sp macro="" textlink="">
        <xdr:nvSpPr>
          <xdr:cNvPr id="4" name="Text Box 2"/>
          <xdr:cNvSpPr txBox="1">
            <a:spLocks noChangeArrowheads="1"/>
          </xdr:cNvSpPr>
        </xdr:nvSpPr>
        <xdr:spPr bwMode="auto">
          <a:xfrm>
            <a:off x="0" y="14"/>
            <a:ext cx="415" cy="14"/>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00" b="1" i="0" strike="noStrike">
                <a:solidFill>
                  <a:srgbClr val="000000"/>
                </a:solidFill>
                <a:latin typeface="Times New Roman"/>
                <a:cs typeface="Times New Roman"/>
              </a:rPr>
              <a:t>Lầu 3, Tòa nhà Pax Sky, 34A Phạm Ngọc Thạch, Phường 6, Quận 3, TP.HCM</a:t>
            </a:r>
          </a:p>
        </xdr:txBody>
      </xdr:sp>
    </xdr:grpSp>
    <xdr:clientData/>
  </xdr:twoCellAnchor>
  <xdr:twoCellAnchor editAs="oneCell">
    <xdr:from>
      <xdr:col>0</xdr:col>
      <xdr:colOff>0</xdr:colOff>
      <xdr:row>2</xdr:row>
      <xdr:rowOff>0</xdr:rowOff>
    </xdr:from>
    <xdr:to>
      <xdr:col>13</xdr:col>
      <xdr:colOff>0</xdr:colOff>
      <xdr:row>4</xdr:row>
      <xdr:rowOff>0</xdr:rowOff>
    </xdr:to>
    <xdr:grpSp>
      <xdr:nvGrpSpPr>
        <xdr:cNvPr id="5" name="Group 6"/>
        <xdr:cNvGrpSpPr>
          <a:grpSpLocks/>
        </xdr:cNvGrpSpPr>
      </xdr:nvGrpSpPr>
      <xdr:grpSpPr bwMode="auto">
        <a:xfrm>
          <a:off x="0" y="266700"/>
          <a:ext cx="10744200" cy="447675"/>
          <a:chOff x="0" y="28"/>
          <a:chExt cx="1128" cy="47"/>
        </a:xfrm>
      </xdr:grpSpPr>
      <xdr:sp macro="" textlink="">
        <xdr:nvSpPr>
          <xdr:cNvPr id="6" name="Text Box 4"/>
          <xdr:cNvSpPr txBox="1">
            <a:spLocks noChangeArrowheads="1"/>
          </xdr:cNvSpPr>
        </xdr:nvSpPr>
        <xdr:spPr bwMode="auto">
          <a:xfrm>
            <a:off x="0" y="28"/>
            <a:ext cx="1128"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TỔNG HỢP NHẬP - XUẤT - TỒN TỰ DOANH</a:t>
            </a:r>
          </a:p>
        </xdr:txBody>
      </xdr:sp>
      <xdr:sp macro="" textlink="">
        <xdr:nvSpPr>
          <xdr:cNvPr id="7" name="Text Box 5"/>
          <xdr:cNvSpPr txBox="1">
            <a:spLocks noChangeArrowheads="1"/>
          </xdr:cNvSpPr>
        </xdr:nvSpPr>
        <xdr:spPr bwMode="auto">
          <a:xfrm>
            <a:off x="0" y="54"/>
            <a:ext cx="1128" cy="21"/>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1" strike="noStrike">
                <a:solidFill>
                  <a:srgbClr val="000000"/>
                </a:solidFill>
                <a:latin typeface="Times New Roman"/>
                <a:cs typeface="Times New Roman"/>
              </a:rPr>
              <a:t>Quý</a:t>
            </a:r>
            <a:r>
              <a:rPr lang="en-US" sz="975" b="1" i="1" strike="noStrike" baseline="0">
                <a:solidFill>
                  <a:srgbClr val="000000"/>
                </a:solidFill>
                <a:latin typeface="Times New Roman"/>
                <a:cs typeface="Times New Roman"/>
              </a:rPr>
              <a:t> 4 </a:t>
            </a:r>
            <a:r>
              <a:rPr lang="vi-VN" sz="975" b="1" i="1" strike="noStrike">
                <a:solidFill>
                  <a:srgbClr val="000000"/>
                </a:solidFill>
                <a:latin typeface="Times New Roman"/>
                <a:cs typeface="Times New Roman"/>
              </a:rPr>
              <a:t>năm </a:t>
            </a:r>
            <a:r>
              <a:rPr lang="en-US" sz="975" b="1" i="1" strike="noStrike">
                <a:solidFill>
                  <a:srgbClr val="000000"/>
                </a:solidFill>
                <a:latin typeface="Times New Roman"/>
                <a:cs typeface="Times New Roman"/>
              </a:rPr>
              <a:t>20</a:t>
            </a:r>
            <a:r>
              <a:rPr lang="vi-VN" sz="975" b="1" i="1" strike="noStrike">
                <a:solidFill>
                  <a:srgbClr val="000000"/>
                </a:solidFill>
                <a:latin typeface="Times New Roman"/>
                <a:cs typeface="Times New Roman"/>
              </a:rPr>
              <a:t>16</a:t>
            </a:r>
          </a:p>
        </xdr:txBody>
      </xdr:sp>
    </xdr:grpSp>
    <xdr:clientData/>
  </xdr:twoCellAnchor>
  <xdr:twoCellAnchor editAs="oneCell">
    <xdr:from>
      <xdr:col>0</xdr:col>
      <xdr:colOff>0</xdr:colOff>
      <xdr:row>91</xdr:row>
      <xdr:rowOff>0</xdr:rowOff>
    </xdr:from>
    <xdr:to>
      <xdr:col>13</xdr:col>
      <xdr:colOff>0</xdr:colOff>
      <xdr:row>94</xdr:row>
      <xdr:rowOff>0</xdr:rowOff>
    </xdr:to>
    <xdr:grpSp>
      <xdr:nvGrpSpPr>
        <xdr:cNvPr id="8" name="Group 12"/>
        <xdr:cNvGrpSpPr>
          <a:grpSpLocks/>
        </xdr:cNvGrpSpPr>
      </xdr:nvGrpSpPr>
      <xdr:grpSpPr bwMode="auto">
        <a:xfrm>
          <a:off x="0" y="26136600"/>
          <a:ext cx="10744200" cy="714375"/>
          <a:chOff x="0" y="2744"/>
          <a:chExt cx="1128" cy="75"/>
        </a:xfrm>
      </xdr:grpSpPr>
      <xdr:sp macro="" textlink="">
        <xdr:nvSpPr>
          <xdr:cNvPr id="9" name="Text Box 7"/>
          <xdr:cNvSpPr txBox="1">
            <a:spLocks noChangeArrowheads="1"/>
          </xdr:cNvSpPr>
        </xdr:nvSpPr>
        <xdr:spPr bwMode="auto">
          <a:xfrm>
            <a:off x="828" y="2744"/>
            <a:ext cx="300" cy="27"/>
          </a:xfrm>
          <a:prstGeom prst="rect">
            <a:avLst/>
          </a:prstGeom>
          <a:noFill/>
          <a:ln w="9525">
            <a:noFill/>
            <a:miter lim="800000"/>
            <a:headEnd/>
            <a:tailEnd/>
          </a:ln>
        </xdr:spPr>
        <xdr:txBody>
          <a:bodyPr vertOverflow="clip" wrap="square" lIns="9144" tIns="9144" rIns="9144" bIns="9144" anchor="b" upright="1"/>
          <a:lstStyle/>
          <a:p>
            <a:pPr algn="ctr" rtl="0">
              <a:defRPr sz="1000"/>
            </a:pPr>
            <a:r>
              <a:rPr lang="vi-VN" sz="975" b="0" i="1" strike="noStrike">
                <a:solidFill>
                  <a:srgbClr val="000000"/>
                </a:solidFill>
                <a:latin typeface="Times New Roman"/>
                <a:cs typeface="Times New Roman"/>
              </a:rPr>
              <a:t>Ngày . . . . . tháng . . . . . năm . . . . . . .</a:t>
            </a:r>
          </a:p>
        </xdr:txBody>
      </xdr:sp>
      <xdr:sp macro="" textlink="">
        <xdr:nvSpPr>
          <xdr:cNvPr id="10" name="Text Box 8"/>
          <xdr:cNvSpPr txBox="1">
            <a:spLocks noChangeArrowheads="1"/>
          </xdr:cNvSpPr>
        </xdr:nvSpPr>
        <xdr:spPr bwMode="auto">
          <a:xfrm>
            <a:off x="0" y="2771"/>
            <a:ext cx="300" cy="19"/>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Người lập</a:t>
            </a:r>
          </a:p>
        </xdr:txBody>
      </xdr:sp>
      <xdr:sp macro="" textlink="">
        <xdr:nvSpPr>
          <xdr:cNvPr id="11" name="Text Box 9"/>
          <xdr:cNvSpPr txBox="1">
            <a:spLocks noChangeArrowheads="1"/>
          </xdr:cNvSpPr>
        </xdr:nvSpPr>
        <xdr:spPr bwMode="auto">
          <a:xfrm>
            <a:off x="828" y="2771"/>
            <a:ext cx="300" cy="19"/>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Kế toán trưởng</a:t>
            </a:r>
          </a:p>
        </xdr:txBody>
      </xdr:sp>
      <xdr:sp macro="" textlink="">
        <xdr:nvSpPr>
          <xdr:cNvPr id="12" name="Text Box 10"/>
          <xdr:cNvSpPr txBox="1">
            <a:spLocks noChangeArrowheads="1"/>
          </xdr:cNvSpPr>
        </xdr:nvSpPr>
        <xdr:spPr bwMode="auto">
          <a:xfrm>
            <a:off x="0" y="2790"/>
            <a:ext cx="300" cy="29"/>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(Ký, họ tên)</a:t>
            </a:r>
          </a:p>
        </xdr:txBody>
      </xdr:sp>
      <xdr:sp macro="" textlink="">
        <xdr:nvSpPr>
          <xdr:cNvPr id="13" name="Text Box 11"/>
          <xdr:cNvSpPr txBox="1">
            <a:spLocks noChangeArrowheads="1"/>
          </xdr:cNvSpPr>
        </xdr:nvSpPr>
        <xdr:spPr bwMode="auto">
          <a:xfrm>
            <a:off x="828" y="2790"/>
            <a:ext cx="300" cy="29"/>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(Ký, họ tên)</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2</xdr:row>
      <xdr:rowOff>0</xdr:rowOff>
    </xdr:to>
    <xdr:grpSp>
      <xdr:nvGrpSpPr>
        <xdr:cNvPr id="2" name="Group 3"/>
        <xdr:cNvGrpSpPr>
          <a:grpSpLocks/>
        </xdr:cNvGrpSpPr>
      </xdr:nvGrpSpPr>
      <xdr:grpSpPr bwMode="auto">
        <a:xfrm>
          <a:off x="0" y="0"/>
          <a:ext cx="4286250" cy="304800"/>
          <a:chOff x="0" y="0"/>
          <a:chExt cx="450" cy="32"/>
        </a:xfrm>
      </xdr:grpSpPr>
      <xdr:sp macro="" textlink="">
        <xdr:nvSpPr>
          <xdr:cNvPr id="3" name="Text Box 1"/>
          <xdr:cNvSpPr txBox="1">
            <a:spLocks noChangeArrowheads="1"/>
          </xdr:cNvSpPr>
        </xdr:nvSpPr>
        <xdr:spPr bwMode="auto">
          <a:xfrm>
            <a:off x="0" y="0"/>
            <a:ext cx="312" cy="16"/>
          </a:xfrm>
          <a:prstGeom prst="rect">
            <a:avLst/>
          </a:prstGeom>
          <a:noFill/>
          <a:ln w="9525">
            <a:noFill/>
            <a:miter lim="800000"/>
            <a:headEnd/>
            <a:tailEnd/>
          </a:ln>
        </xdr:spPr>
        <xdr:txBody>
          <a:bodyPr vertOverflow="clip" wrap="square" lIns="9144" tIns="9144" rIns="9144" bIns="9144" anchor="ctr" upright="1"/>
          <a:lstStyle/>
          <a:p>
            <a:pPr algn="l" rtl="0">
              <a:defRPr sz="1000"/>
            </a:pPr>
            <a:r>
              <a:rPr lang="en-US" sz="975" b="1" i="0" strike="noStrike">
                <a:solidFill>
                  <a:srgbClr val="000000"/>
                </a:solidFill>
                <a:latin typeface="Times New Roman"/>
                <a:cs typeface="Times New Roman"/>
              </a:rPr>
              <a:t>CÔNG TY CỔ PHẦN CHỨNG KHOÁN BẢO MINH</a:t>
            </a:r>
          </a:p>
        </xdr:txBody>
      </xdr:sp>
      <xdr:sp macro="" textlink="">
        <xdr:nvSpPr>
          <xdr:cNvPr id="4" name="Text Box 2"/>
          <xdr:cNvSpPr txBox="1">
            <a:spLocks noChangeArrowheads="1"/>
          </xdr:cNvSpPr>
        </xdr:nvSpPr>
        <xdr:spPr bwMode="auto">
          <a:xfrm>
            <a:off x="0" y="16"/>
            <a:ext cx="450" cy="16"/>
          </a:xfrm>
          <a:prstGeom prst="rect">
            <a:avLst/>
          </a:prstGeom>
          <a:noFill/>
          <a:ln w="9525">
            <a:noFill/>
            <a:miter lim="800000"/>
            <a:headEnd/>
            <a:tailEnd/>
          </a:ln>
        </xdr:spPr>
        <xdr:txBody>
          <a:bodyPr vertOverflow="clip" wrap="square" lIns="9144" tIns="9144" rIns="9144" bIns="9144" anchor="ctr" upright="1"/>
          <a:lstStyle/>
          <a:p>
            <a:pPr algn="l" rtl="0">
              <a:defRPr sz="1000"/>
            </a:pPr>
            <a:r>
              <a:rPr lang="vi-VN" sz="975" b="1" i="0" strike="noStrike">
                <a:solidFill>
                  <a:srgbClr val="000000"/>
                </a:solidFill>
                <a:latin typeface="Times New Roman"/>
                <a:cs typeface="Times New Roman"/>
              </a:rPr>
              <a:t>Lầu 3, Tòa nhà Pax Sky, 34A Phạm Ngọc Thạch, Phường 6, Quận 3, TP.HCM</a:t>
            </a:r>
          </a:p>
        </xdr:txBody>
      </xdr:sp>
    </xdr:grpSp>
    <xdr:clientData/>
  </xdr:twoCellAnchor>
  <xdr:twoCellAnchor editAs="oneCell">
    <xdr:from>
      <xdr:col>0</xdr:col>
      <xdr:colOff>0</xdr:colOff>
      <xdr:row>3</xdr:row>
      <xdr:rowOff>0</xdr:rowOff>
    </xdr:from>
    <xdr:to>
      <xdr:col>7</xdr:col>
      <xdr:colOff>714375</xdr:colOff>
      <xdr:row>7</xdr:row>
      <xdr:rowOff>0</xdr:rowOff>
    </xdr:to>
    <xdr:grpSp>
      <xdr:nvGrpSpPr>
        <xdr:cNvPr id="5" name="Group 8"/>
        <xdr:cNvGrpSpPr>
          <a:grpSpLocks/>
        </xdr:cNvGrpSpPr>
      </xdr:nvGrpSpPr>
      <xdr:grpSpPr bwMode="auto">
        <a:xfrm>
          <a:off x="0" y="390525"/>
          <a:ext cx="9763125" cy="923925"/>
          <a:chOff x="0" y="41"/>
          <a:chExt cx="1025" cy="97"/>
        </a:xfrm>
      </xdr:grpSpPr>
      <xdr:sp macro="" textlink="">
        <xdr:nvSpPr>
          <xdr:cNvPr id="6" name="Text Box 4"/>
          <xdr:cNvSpPr txBox="1">
            <a:spLocks noChangeArrowheads="1"/>
          </xdr:cNvSpPr>
        </xdr:nvSpPr>
        <xdr:spPr bwMode="auto">
          <a:xfrm>
            <a:off x="797" y="41"/>
            <a:ext cx="228" cy="15"/>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0" strike="noStrike">
                <a:solidFill>
                  <a:srgbClr val="000000"/>
                </a:solidFill>
                <a:latin typeface="Times New Roman"/>
                <a:cs typeface="Times New Roman"/>
              </a:rPr>
              <a:t>Mẫu số S06 - DN</a:t>
            </a:r>
          </a:p>
        </xdr:txBody>
      </xdr:sp>
      <xdr:sp macro="" textlink="">
        <xdr:nvSpPr>
          <xdr:cNvPr id="7" name="Text Box 5"/>
          <xdr:cNvSpPr txBox="1">
            <a:spLocks noChangeArrowheads="1"/>
          </xdr:cNvSpPr>
        </xdr:nvSpPr>
        <xdr:spPr bwMode="auto">
          <a:xfrm>
            <a:off x="797" y="56"/>
            <a:ext cx="228" cy="33"/>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00" b="0" i="1" strike="noStrike">
                <a:solidFill>
                  <a:srgbClr val="000000"/>
                </a:solidFill>
                <a:latin typeface="Times New Roman"/>
                <a:cs typeface="Times New Roman"/>
              </a:rPr>
              <a:t>(Ban hành theo Thông tư số 200/2014/TT-BTC ngày 22/12/2014 của Bộ Tài chính)</a:t>
            </a:r>
          </a:p>
        </xdr:txBody>
      </xdr:sp>
      <xdr:sp macro="" textlink="">
        <xdr:nvSpPr>
          <xdr:cNvPr id="8" name="Text Box 6"/>
          <xdr:cNvSpPr txBox="1">
            <a:spLocks noChangeArrowheads="1"/>
          </xdr:cNvSpPr>
        </xdr:nvSpPr>
        <xdr:spPr bwMode="auto">
          <a:xfrm>
            <a:off x="0" y="89"/>
            <a:ext cx="1025" cy="28"/>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BẢNG CÂN ĐỐI SỐ PHÁT SINH</a:t>
            </a:r>
          </a:p>
        </xdr:txBody>
      </xdr:sp>
      <xdr:sp macro="" textlink="">
        <xdr:nvSpPr>
          <xdr:cNvPr id="9" name="Text Box 7"/>
          <xdr:cNvSpPr txBox="1">
            <a:spLocks noChangeArrowheads="1"/>
          </xdr:cNvSpPr>
        </xdr:nvSpPr>
        <xdr:spPr bwMode="auto">
          <a:xfrm>
            <a:off x="0" y="117"/>
            <a:ext cx="1025" cy="21"/>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1" i="1" strike="noStrike">
                <a:solidFill>
                  <a:srgbClr val="000000"/>
                </a:solidFill>
                <a:latin typeface="Times New Roman"/>
                <a:cs typeface="Times New Roman"/>
              </a:rPr>
              <a:t>quý</a:t>
            </a:r>
            <a:r>
              <a:rPr lang="en-US" sz="975" b="1" i="1" strike="noStrike" baseline="0">
                <a:solidFill>
                  <a:srgbClr val="000000"/>
                </a:solidFill>
                <a:latin typeface="Times New Roman"/>
                <a:cs typeface="Times New Roman"/>
              </a:rPr>
              <a:t> 4 </a:t>
            </a:r>
            <a:r>
              <a:rPr lang="vi-VN" sz="975" b="1" i="1" strike="noStrike">
                <a:solidFill>
                  <a:srgbClr val="000000"/>
                </a:solidFill>
                <a:latin typeface="Times New Roman"/>
                <a:cs typeface="Times New Roman"/>
              </a:rPr>
              <a:t>năm 2016</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6</xdr:row>
      <xdr:rowOff>0</xdr:rowOff>
    </xdr:to>
    <xdr:grpSp>
      <xdr:nvGrpSpPr>
        <xdr:cNvPr id="2" name="Group 10"/>
        <xdr:cNvGrpSpPr>
          <a:grpSpLocks/>
        </xdr:cNvGrpSpPr>
      </xdr:nvGrpSpPr>
      <xdr:grpSpPr bwMode="auto">
        <a:xfrm>
          <a:off x="0" y="0"/>
          <a:ext cx="8486775" cy="1619250"/>
          <a:chOff x="0" y="0"/>
          <a:chExt cx="891" cy="170"/>
        </a:xfrm>
      </xdr:grpSpPr>
      <xdr:sp macro="" textlink="">
        <xdr:nvSpPr>
          <xdr:cNvPr id="3" name="Text Box 1"/>
          <xdr:cNvSpPr txBox="1">
            <a:spLocks noChangeArrowheads="1"/>
          </xdr:cNvSpPr>
        </xdr:nvSpPr>
        <xdr:spPr bwMode="auto">
          <a:xfrm>
            <a:off x="0" y="0"/>
            <a:ext cx="56"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CTCK:</a:t>
            </a:r>
          </a:p>
        </xdr:txBody>
      </xdr:sp>
      <xdr:sp macro="" textlink="">
        <xdr:nvSpPr>
          <xdr:cNvPr id="4" name="Text Box 2"/>
          <xdr:cNvSpPr txBox="1">
            <a:spLocks noChangeArrowheads="1"/>
          </xdr:cNvSpPr>
        </xdr:nvSpPr>
        <xdr:spPr bwMode="auto">
          <a:xfrm>
            <a:off x="56" y="0"/>
            <a:ext cx="605" cy="21"/>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Công Ty Cổ Phần Chứng Khoán Bảo Minh</a:t>
            </a:r>
          </a:p>
        </xdr:txBody>
      </xdr:sp>
      <xdr:sp macro="" textlink="">
        <xdr:nvSpPr>
          <xdr:cNvPr id="5" name="Text Box 3"/>
          <xdr:cNvSpPr txBox="1">
            <a:spLocks noChangeArrowheads="1"/>
          </xdr:cNvSpPr>
        </xdr:nvSpPr>
        <xdr:spPr bwMode="auto">
          <a:xfrm>
            <a:off x="661" y="0"/>
            <a:ext cx="230" cy="21"/>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1" i="1" strike="noStrike">
                <a:solidFill>
                  <a:srgbClr val="000000"/>
                </a:solidFill>
                <a:latin typeface="Times New Roman"/>
                <a:cs typeface="Times New Roman"/>
              </a:rPr>
              <a:t>Mẫu số B01 - CTCK</a:t>
            </a:r>
          </a:p>
        </xdr:txBody>
      </xdr:sp>
      <xdr:sp macro="" textlink="">
        <xdr:nvSpPr>
          <xdr:cNvPr id="6" name="Text Box 4"/>
          <xdr:cNvSpPr txBox="1">
            <a:spLocks noChangeArrowheads="1"/>
          </xdr:cNvSpPr>
        </xdr:nvSpPr>
        <xdr:spPr bwMode="auto">
          <a:xfrm>
            <a:off x="0" y="21"/>
            <a:ext cx="56" cy="50"/>
          </a:xfrm>
          <a:prstGeom prst="rect">
            <a:avLst/>
          </a:prstGeom>
          <a:noFill/>
          <a:ln w="9525">
            <a:noFill/>
            <a:miter lim="800000"/>
            <a:headEnd/>
            <a:tailEnd/>
          </a:ln>
        </xdr:spPr>
        <xdr:txBody>
          <a:bodyPr vertOverflow="clip" wrap="square" lIns="9144" tIns="9144" rIns="9144" bIns="9144" anchor="t" upright="1"/>
          <a:lstStyle/>
          <a:p>
            <a:pPr algn="l" rtl="0">
              <a:defRPr sz="1000"/>
            </a:pPr>
            <a:r>
              <a:rPr lang="en-US" sz="975" b="1" i="0" strike="noStrike">
                <a:solidFill>
                  <a:srgbClr val="000000"/>
                </a:solidFill>
                <a:latin typeface="Times New Roman"/>
                <a:cs typeface="Times New Roman"/>
              </a:rPr>
              <a:t>Địa chỉ:</a:t>
            </a:r>
          </a:p>
        </xdr:txBody>
      </xdr:sp>
      <xdr:sp macro="" textlink="">
        <xdr:nvSpPr>
          <xdr:cNvPr id="7" name="Text Box 5"/>
          <xdr:cNvSpPr txBox="1">
            <a:spLocks noChangeArrowheads="1"/>
          </xdr:cNvSpPr>
        </xdr:nvSpPr>
        <xdr:spPr bwMode="auto">
          <a:xfrm>
            <a:off x="56" y="21"/>
            <a:ext cx="605" cy="50"/>
          </a:xfrm>
          <a:prstGeom prst="rect">
            <a:avLst/>
          </a:prstGeom>
          <a:noFill/>
          <a:ln w="9525">
            <a:noFill/>
            <a:miter lim="800000"/>
            <a:headEnd/>
            <a:tailEnd/>
          </a:ln>
        </xdr:spPr>
        <xdr:txBody>
          <a:bodyPr vertOverflow="clip" wrap="square" lIns="9144" tIns="9144" rIns="9144" bIns="9144" anchor="t" upright="1"/>
          <a:lstStyle/>
          <a:p>
            <a:pPr algn="l" rtl="0">
              <a:defRPr sz="1000"/>
            </a:pPr>
            <a:r>
              <a:rPr lang="vi-VN" sz="975" b="1" i="0" strike="noStrike">
                <a:solidFill>
                  <a:srgbClr val="000000"/>
                </a:solidFill>
                <a:latin typeface="Times New Roman"/>
                <a:cs typeface="Times New Roman"/>
              </a:rPr>
              <a:t>Lầu 3, Tòa nhà Pax Sky, 34A Phạm Ngọc Thạch, Phường 6, Quận 3, TP.HCM</a:t>
            </a:r>
          </a:p>
        </xdr:txBody>
      </xdr:sp>
      <xdr:sp macro="" textlink="">
        <xdr:nvSpPr>
          <xdr:cNvPr id="8" name="Text Box 6"/>
          <xdr:cNvSpPr txBox="1">
            <a:spLocks noChangeArrowheads="1"/>
          </xdr:cNvSpPr>
        </xdr:nvSpPr>
        <xdr:spPr bwMode="auto">
          <a:xfrm>
            <a:off x="661" y="21"/>
            <a:ext cx="230" cy="50"/>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0" i="1" strike="noStrike">
                <a:solidFill>
                  <a:srgbClr val="000000"/>
                </a:solidFill>
                <a:latin typeface="Times New Roman"/>
                <a:cs typeface="Times New Roman"/>
              </a:rPr>
              <a:t>(Ban hành theo TT số 210/2014/TT-BTC ngày 30/12/2014 của Bộ tài chính)</a:t>
            </a:r>
          </a:p>
        </xdr:txBody>
      </xdr:sp>
      <xdr:sp macro="" textlink="">
        <xdr:nvSpPr>
          <xdr:cNvPr id="9" name="Text Box 7"/>
          <xdr:cNvSpPr txBox="1">
            <a:spLocks noChangeArrowheads="1"/>
          </xdr:cNvSpPr>
        </xdr:nvSpPr>
        <xdr:spPr bwMode="auto">
          <a:xfrm>
            <a:off x="0" y="97"/>
            <a:ext cx="891"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1425" b="1" i="0" strike="noStrike">
                <a:solidFill>
                  <a:srgbClr val="000000"/>
                </a:solidFill>
                <a:latin typeface="Times New Roman"/>
                <a:cs typeface="Times New Roman"/>
              </a:rPr>
              <a:t>BÁO CÁO THU NHẬP TOÀN DIỆN RIÊNG</a:t>
            </a:r>
          </a:p>
        </xdr:txBody>
      </xdr:sp>
      <xdr:sp macro="" textlink="">
        <xdr:nvSpPr>
          <xdr:cNvPr id="10" name="Text Box 8"/>
          <xdr:cNvSpPr txBox="1">
            <a:spLocks noChangeArrowheads="1"/>
          </xdr:cNvSpPr>
        </xdr:nvSpPr>
        <xdr:spPr bwMode="auto">
          <a:xfrm>
            <a:off x="0" y="123"/>
            <a:ext cx="891" cy="26"/>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Quý</a:t>
            </a:r>
            <a:r>
              <a:rPr lang="en-US" sz="975" b="0" i="0" strike="noStrike" baseline="0">
                <a:solidFill>
                  <a:srgbClr val="000000"/>
                </a:solidFill>
                <a:latin typeface="Times New Roman"/>
                <a:cs typeface="Times New Roman"/>
              </a:rPr>
              <a:t> 4 </a:t>
            </a:r>
            <a:r>
              <a:rPr lang="vi-VN" sz="975" b="0" i="0" strike="noStrike">
                <a:solidFill>
                  <a:srgbClr val="000000"/>
                </a:solidFill>
                <a:latin typeface="Times New Roman"/>
                <a:cs typeface="Times New Roman"/>
              </a:rPr>
              <a:t>năm 2016</a:t>
            </a:r>
          </a:p>
        </xdr:txBody>
      </xdr:sp>
      <xdr:sp macro="" textlink="">
        <xdr:nvSpPr>
          <xdr:cNvPr id="11" name="Text Box 9"/>
          <xdr:cNvSpPr txBox="1">
            <a:spLocks noChangeArrowheads="1"/>
          </xdr:cNvSpPr>
        </xdr:nvSpPr>
        <xdr:spPr bwMode="auto">
          <a:xfrm>
            <a:off x="661" y="149"/>
            <a:ext cx="230" cy="21"/>
          </a:xfrm>
          <a:prstGeom prst="rect">
            <a:avLst/>
          </a:prstGeom>
          <a:noFill/>
          <a:ln w="9525">
            <a:noFill/>
            <a:miter lim="800000"/>
            <a:headEnd/>
            <a:tailEnd/>
          </a:ln>
        </xdr:spPr>
        <xdr:txBody>
          <a:bodyPr vertOverflow="clip" wrap="square" lIns="9144" tIns="9144" rIns="9144" bIns="9144" anchor="b" upright="1"/>
          <a:lstStyle/>
          <a:p>
            <a:pPr algn="r" rtl="0">
              <a:defRPr sz="1000"/>
            </a:pPr>
            <a:r>
              <a:rPr lang="vi-VN" sz="975" b="0" i="0" strike="noStrike">
                <a:solidFill>
                  <a:srgbClr val="000000"/>
                </a:solidFill>
                <a:latin typeface="Times New Roman"/>
                <a:cs typeface="Times New Roman"/>
              </a:rPr>
              <a:t>Đơn vị tính: VND</a:t>
            </a:r>
          </a:p>
        </xdr:txBody>
      </xdr:sp>
    </xdr:grpSp>
    <xdr:clientData/>
  </xdr:twoCellAnchor>
  <xdr:twoCellAnchor editAs="oneCell">
    <xdr:from>
      <xdr:col>0</xdr:col>
      <xdr:colOff>0</xdr:colOff>
      <xdr:row>86</xdr:row>
      <xdr:rowOff>0</xdr:rowOff>
    </xdr:from>
    <xdr:to>
      <xdr:col>7</xdr:col>
      <xdr:colOff>0</xdr:colOff>
      <xdr:row>89</xdr:row>
      <xdr:rowOff>0</xdr:rowOff>
    </xdr:to>
    <xdr:grpSp>
      <xdr:nvGrpSpPr>
        <xdr:cNvPr id="12" name="Group 18"/>
        <xdr:cNvGrpSpPr>
          <a:grpSpLocks/>
        </xdr:cNvGrpSpPr>
      </xdr:nvGrpSpPr>
      <xdr:grpSpPr bwMode="auto">
        <a:xfrm>
          <a:off x="0" y="19592925"/>
          <a:ext cx="8486775" cy="571500"/>
          <a:chOff x="0" y="2057"/>
          <a:chExt cx="891" cy="60"/>
        </a:xfrm>
      </xdr:grpSpPr>
      <xdr:sp macro="" textlink="">
        <xdr:nvSpPr>
          <xdr:cNvPr id="13" name="Text Box 11"/>
          <xdr:cNvSpPr txBox="1">
            <a:spLocks noChangeArrowheads="1"/>
          </xdr:cNvSpPr>
        </xdr:nvSpPr>
        <xdr:spPr bwMode="auto">
          <a:xfrm>
            <a:off x="618" y="2057"/>
            <a:ext cx="273"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0" i="1" strike="noStrike">
                <a:solidFill>
                  <a:srgbClr val="000000"/>
                </a:solidFill>
                <a:latin typeface="Times New Roman"/>
                <a:cs typeface="Times New Roman"/>
              </a:rPr>
              <a:t>TP. Hồ Chí Minh, ngày 07 tháng 09 năm 2016</a:t>
            </a:r>
          </a:p>
        </xdr:txBody>
      </xdr:sp>
      <xdr:sp macro="" textlink="">
        <xdr:nvSpPr>
          <xdr:cNvPr id="14" name="Text Box 12"/>
          <xdr:cNvSpPr txBox="1">
            <a:spLocks noChangeArrowheads="1"/>
          </xdr:cNvSpPr>
        </xdr:nvSpPr>
        <xdr:spPr bwMode="auto">
          <a:xfrm>
            <a:off x="0" y="2077"/>
            <a:ext cx="240"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NGƯỜI LẬP PHIẾU</a:t>
            </a:r>
          </a:p>
        </xdr:txBody>
      </xdr:sp>
      <xdr:sp macro="" textlink="">
        <xdr:nvSpPr>
          <xdr:cNvPr id="15" name="Text Box 13"/>
          <xdr:cNvSpPr txBox="1">
            <a:spLocks noChangeArrowheads="1"/>
          </xdr:cNvSpPr>
        </xdr:nvSpPr>
        <xdr:spPr bwMode="auto">
          <a:xfrm>
            <a:off x="240" y="2077"/>
            <a:ext cx="378"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vi-VN" sz="975" b="1" i="0" strike="noStrike">
                <a:solidFill>
                  <a:srgbClr val="000000"/>
                </a:solidFill>
                <a:latin typeface="Times New Roman"/>
                <a:cs typeface="Times New Roman"/>
              </a:rPr>
              <a:t>KẾ TOÁN TRƯỞNG</a:t>
            </a:r>
          </a:p>
        </xdr:txBody>
      </xdr:sp>
      <xdr:sp macro="" textlink="">
        <xdr:nvSpPr>
          <xdr:cNvPr id="16" name="Text Box 14"/>
          <xdr:cNvSpPr txBox="1">
            <a:spLocks noChangeArrowheads="1"/>
          </xdr:cNvSpPr>
        </xdr:nvSpPr>
        <xdr:spPr bwMode="auto">
          <a:xfrm>
            <a:off x="618" y="2077"/>
            <a:ext cx="273" cy="20"/>
          </a:xfrm>
          <a:prstGeom prst="rect">
            <a:avLst/>
          </a:prstGeom>
          <a:noFill/>
          <a:ln w="9525">
            <a:noFill/>
            <a:miter lim="800000"/>
            <a:headEnd/>
            <a:tailEnd/>
          </a:ln>
        </xdr:spPr>
        <xdr:txBody>
          <a:bodyPr vertOverflow="clip" wrap="square" lIns="9144" tIns="9144" rIns="9144" bIns="9144" anchor="t" upright="1"/>
          <a:lstStyle/>
          <a:p>
            <a:pPr algn="ctr" rtl="0">
              <a:defRPr sz="1000"/>
            </a:pPr>
            <a:r>
              <a:rPr lang="en-US" sz="975" b="1" i="0" strike="noStrike">
                <a:solidFill>
                  <a:srgbClr val="000000"/>
                </a:solidFill>
                <a:latin typeface="Times New Roman"/>
                <a:cs typeface="Times New Roman"/>
              </a:rPr>
              <a:t>(TỔNG) GIÁM ĐỐC</a:t>
            </a:r>
          </a:p>
        </xdr:txBody>
      </xdr:sp>
      <xdr:sp macro="" textlink="">
        <xdr:nvSpPr>
          <xdr:cNvPr id="17" name="Text Box 15"/>
          <xdr:cNvSpPr txBox="1">
            <a:spLocks noChangeArrowheads="1"/>
          </xdr:cNvSpPr>
        </xdr:nvSpPr>
        <xdr:spPr bwMode="auto">
          <a:xfrm>
            <a:off x="0" y="2097"/>
            <a:ext cx="240" cy="2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(Ký, họ tên)</a:t>
            </a:r>
          </a:p>
        </xdr:txBody>
      </xdr:sp>
      <xdr:sp macro="" textlink="">
        <xdr:nvSpPr>
          <xdr:cNvPr id="18" name="Text Box 16"/>
          <xdr:cNvSpPr txBox="1">
            <a:spLocks noChangeArrowheads="1"/>
          </xdr:cNvSpPr>
        </xdr:nvSpPr>
        <xdr:spPr bwMode="auto">
          <a:xfrm>
            <a:off x="240" y="2097"/>
            <a:ext cx="378" cy="20"/>
          </a:xfrm>
          <a:prstGeom prst="rect">
            <a:avLst/>
          </a:prstGeom>
          <a:noFill/>
          <a:ln w="9525">
            <a:noFill/>
            <a:miter lim="800000"/>
            <a:headEnd/>
            <a:tailEnd/>
          </a:ln>
        </xdr:spPr>
        <xdr:txBody>
          <a:bodyPr vertOverflow="clip" wrap="square" lIns="9144" tIns="9144" rIns="9144" bIns="9144" anchor="ctr" upright="1"/>
          <a:lstStyle/>
          <a:p>
            <a:pPr algn="ctr" rtl="0">
              <a:defRPr sz="1000"/>
            </a:pPr>
            <a:r>
              <a:rPr lang="en-US" sz="975" b="0" i="0" strike="noStrike">
                <a:solidFill>
                  <a:srgbClr val="000000"/>
                </a:solidFill>
                <a:latin typeface="Times New Roman"/>
                <a:cs typeface="Times New Roman"/>
              </a:rPr>
              <a:t>(Ký, họ tên)</a:t>
            </a:r>
          </a:p>
        </xdr:txBody>
      </xdr:sp>
      <xdr:sp macro="" textlink="">
        <xdr:nvSpPr>
          <xdr:cNvPr id="19" name="Text Box 17"/>
          <xdr:cNvSpPr txBox="1">
            <a:spLocks noChangeArrowheads="1"/>
          </xdr:cNvSpPr>
        </xdr:nvSpPr>
        <xdr:spPr bwMode="auto">
          <a:xfrm>
            <a:off x="618" y="2097"/>
            <a:ext cx="273" cy="20"/>
          </a:xfrm>
          <a:prstGeom prst="rect">
            <a:avLst/>
          </a:prstGeom>
          <a:noFill/>
          <a:ln w="9525">
            <a:noFill/>
            <a:miter lim="800000"/>
            <a:headEnd/>
            <a:tailEnd/>
          </a:ln>
        </xdr:spPr>
        <xdr:txBody>
          <a:bodyPr vertOverflow="clip" wrap="square" lIns="9144" tIns="9144" rIns="9144" bIns="9144" anchor="b" upright="1"/>
          <a:lstStyle/>
          <a:p>
            <a:pPr algn="ctr" rtl="0">
              <a:defRPr sz="1000"/>
            </a:pPr>
            <a:r>
              <a:rPr lang="vi-VN" sz="975" b="0" i="0" strike="noStrike">
                <a:solidFill>
                  <a:srgbClr val="000000"/>
                </a:solidFill>
                <a:latin typeface="Times New Roman"/>
                <a:cs typeface="Times New Roman"/>
              </a:rPr>
              <a:t>(Ký, họ tên, đóng dấu)</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6"/>
  <sheetViews>
    <sheetView tabSelected="1" topLeftCell="A472" workbookViewId="0">
      <selection activeCell="I505" sqref="I505"/>
    </sheetView>
  </sheetViews>
  <sheetFormatPr defaultRowHeight="12.75" x14ac:dyDescent="0.2"/>
  <cols>
    <col min="1" max="1" width="30.140625" style="1" customWidth="1"/>
    <col min="2" max="2" width="13.7109375" style="1" customWidth="1"/>
    <col min="3" max="3" width="17.140625" style="1" customWidth="1"/>
    <col min="4" max="4" width="17.42578125" style="1" customWidth="1"/>
    <col min="5" max="5" width="18.7109375" style="1" customWidth="1"/>
    <col min="6" max="6" width="15.42578125" style="1" customWidth="1"/>
    <col min="7" max="7" width="5.85546875" style="1" customWidth="1"/>
    <col min="8" max="8" width="9.140625" style="1"/>
    <col min="9" max="9" width="14.42578125" style="1" bestFit="1" customWidth="1"/>
    <col min="10" max="16384" width="9.140625" style="1"/>
  </cols>
  <sheetData>
    <row r="1" spans="1:8" x14ac:dyDescent="0.2">
      <c r="A1" s="16" t="s">
        <v>124</v>
      </c>
    </row>
    <row r="2" spans="1:8" x14ac:dyDescent="0.2">
      <c r="A2" s="16" t="s">
        <v>125</v>
      </c>
    </row>
    <row r="3" spans="1:8" x14ac:dyDescent="0.2">
      <c r="A3" s="3"/>
    </row>
    <row r="4" spans="1:8" ht="15.75" x14ac:dyDescent="0.25">
      <c r="A4" s="162" t="s">
        <v>126</v>
      </c>
      <c r="B4" s="162"/>
      <c r="C4" s="162"/>
      <c r="D4" s="162"/>
      <c r="E4" s="162"/>
      <c r="F4" s="162"/>
      <c r="G4" s="162"/>
    </row>
    <row r="5" spans="1:8" x14ac:dyDescent="0.2">
      <c r="A5" s="163" t="s">
        <v>956</v>
      </c>
      <c r="B5" s="163"/>
      <c r="C5" s="163"/>
      <c r="D5" s="163"/>
      <c r="E5" s="163"/>
      <c r="F5" s="163"/>
      <c r="G5" s="163"/>
      <c r="H5" s="1" t="s">
        <v>955</v>
      </c>
    </row>
    <row r="6" spans="1:8" x14ac:dyDescent="0.2">
      <c r="A6" s="3" t="s">
        <v>0</v>
      </c>
    </row>
    <row r="7" spans="1:8" ht="13.5" customHeight="1" x14ac:dyDescent="0.25">
      <c r="A7" s="4" t="s">
        <v>1</v>
      </c>
    </row>
    <row r="8" spans="1:8" ht="12.75" customHeight="1" x14ac:dyDescent="0.2">
      <c r="A8" s="147" t="s">
        <v>2</v>
      </c>
      <c r="B8" s="147"/>
      <c r="C8" s="147"/>
      <c r="D8" s="147"/>
      <c r="E8" s="147"/>
      <c r="F8" s="147"/>
      <c r="G8" s="2"/>
    </row>
    <row r="9" spans="1:8" x14ac:dyDescent="0.2">
      <c r="A9" s="147"/>
      <c r="B9" s="147"/>
      <c r="C9" s="147"/>
      <c r="D9" s="147"/>
      <c r="E9" s="147"/>
      <c r="F9" s="147"/>
      <c r="G9" s="2"/>
    </row>
    <row r="10" spans="1:8" x14ac:dyDescent="0.2">
      <c r="A10" s="147"/>
      <c r="B10" s="147"/>
      <c r="C10" s="147"/>
      <c r="D10" s="147"/>
      <c r="E10" s="147"/>
      <c r="F10" s="147"/>
      <c r="G10" s="2"/>
    </row>
    <row r="11" spans="1:8" ht="17.25" customHeight="1" x14ac:dyDescent="0.2">
      <c r="A11" s="147"/>
      <c r="B11" s="147"/>
      <c r="C11" s="147"/>
      <c r="D11" s="147"/>
      <c r="E11" s="147"/>
      <c r="F11" s="147"/>
      <c r="G11" s="2"/>
    </row>
    <row r="12" spans="1:8" ht="13.5" x14ac:dyDescent="0.2">
      <c r="A12" s="5" t="s">
        <v>3</v>
      </c>
      <c r="B12" s="2"/>
      <c r="C12" s="2"/>
      <c r="D12" s="2"/>
      <c r="E12" s="2"/>
      <c r="F12" s="2"/>
      <c r="G12" s="2"/>
    </row>
    <row r="13" spans="1:8" x14ac:dyDescent="0.2">
      <c r="A13" s="147" t="s">
        <v>4</v>
      </c>
      <c r="B13" s="147"/>
      <c r="C13" s="147"/>
      <c r="D13" s="147"/>
      <c r="E13" s="147"/>
      <c r="F13" s="147"/>
      <c r="G13" s="147"/>
    </row>
    <row r="14" spans="1:8" x14ac:dyDescent="0.2">
      <c r="A14" s="1" t="s">
        <v>5</v>
      </c>
    </row>
    <row r="15" spans="1:8" x14ac:dyDescent="0.2">
      <c r="A15" s="1" t="s">
        <v>6</v>
      </c>
    </row>
    <row r="16" spans="1:8" x14ac:dyDescent="0.2">
      <c r="A16" s="1" t="s">
        <v>7</v>
      </c>
    </row>
    <row r="17" spans="1:7" ht="13.5" x14ac:dyDescent="0.25">
      <c r="A17" s="4" t="s">
        <v>8</v>
      </c>
    </row>
    <row r="18" spans="1:7" x14ac:dyDescent="0.2">
      <c r="A18" s="146" t="s">
        <v>954</v>
      </c>
      <c r="B18" s="146"/>
      <c r="C18" s="146"/>
      <c r="D18" s="146"/>
      <c r="E18" s="146"/>
      <c r="F18" s="146"/>
      <c r="G18" s="146"/>
    </row>
    <row r="19" spans="1:7" ht="13.5" x14ac:dyDescent="0.25">
      <c r="A19" s="4" t="s">
        <v>9</v>
      </c>
    </row>
    <row r="20" spans="1:7" ht="12.75" customHeight="1" x14ac:dyDescent="0.2">
      <c r="A20" s="151" t="s">
        <v>10</v>
      </c>
      <c r="B20" s="151"/>
      <c r="C20" s="151"/>
      <c r="D20" s="151"/>
      <c r="E20" s="151"/>
      <c r="F20" s="151"/>
      <c r="G20" s="12"/>
    </row>
    <row r="21" spans="1:7" x14ac:dyDescent="0.2">
      <c r="A21" s="151"/>
      <c r="B21" s="151"/>
      <c r="C21" s="151"/>
      <c r="D21" s="151"/>
      <c r="E21" s="151"/>
      <c r="F21" s="151"/>
      <c r="G21" s="12"/>
    </row>
    <row r="22" spans="1:7" ht="13.5" x14ac:dyDescent="0.25">
      <c r="A22" s="4" t="s">
        <v>11</v>
      </c>
    </row>
    <row r="23" spans="1:7" x14ac:dyDescent="0.2">
      <c r="A23" s="146" t="s">
        <v>12</v>
      </c>
      <c r="B23" s="146"/>
      <c r="C23" s="146"/>
      <c r="D23" s="146"/>
      <c r="E23" s="146"/>
      <c r="F23" s="146"/>
      <c r="G23" s="146"/>
    </row>
    <row r="24" spans="1:7" ht="13.5" x14ac:dyDescent="0.25">
      <c r="A24" s="4" t="s">
        <v>13</v>
      </c>
    </row>
    <row r="25" spans="1:7" x14ac:dyDescent="0.2">
      <c r="B25" s="150" t="s">
        <v>14</v>
      </c>
      <c r="C25" s="150"/>
      <c r="D25" s="7"/>
      <c r="E25" s="150" t="s">
        <v>15</v>
      </c>
      <c r="F25" s="150"/>
      <c r="G25" s="150"/>
    </row>
    <row r="26" spans="1:7" x14ac:dyDescent="0.2">
      <c r="B26" s="161" t="s">
        <v>16</v>
      </c>
      <c r="C26" s="161"/>
      <c r="D26" s="3" t="s">
        <v>17</v>
      </c>
      <c r="E26" s="117" t="s">
        <v>16</v>
      </c>
    </row>
    <row r="27" spans="1:7" x14ac:dyDescent="0.2">
      <c r="A27" s="1" t="s">
        <v>838</v>
      </c>
      <c r="B27" s="159">
        <v>210058000000</v>
      </c>
      <c r="C27" s="159"/>
      <c r="D27" s="10">
        <f>(B27)/300000000000</f>
        <v>0.70019333333333333</v>
      </c>
      <c r="E27" s="8">
        <f>B27</f>
        <v>210058000000</v>
      </c>
      <c r="F27" s="6"/>
    </row>
    <row r="28" spans="1:7" ht="25.5" x14ac:dyDescent="0.2">
      <c r="A28" s="12" t="s">
        <v>18</v>
      </c>
      <c r="B28" s="159">
        <v>15000000000</v>
      </c>
      <c r="C28" s="159"/>
      <c r="D28" s="10">
        <f t="shared" ref="D28:D29" si="0">(B28)/300000000000</f>
        <v>0.05</v>
      </c>
      <c r="E28" s="8">
        <f>B28</f>
        <v>15000000000</v>
      </c>
    </row>
    <row r="29" spans="1:7" x14ac:dyDescent="0.2">
      <c r="A29" s="1" t="s">
        <v>19</v>
      </c>
      <c r="B29" s="159">
        <v>74942000000</v>
      </c>
      <c r="C29" s="159"/>
      <c r="D29" s="10">
        <f t="shared" si="0"/>
        <v>0.24980666666666668</v>
      </c>
      <c r="E29" s="8">
        <v>74942000000</v>
      </c>
    </row>
    <row r="30" spans="1:7" x14ac:dyDescent="0.2">
      <c r="B30" s="160">
        <f>SUM(B27:B29)</f>
        <v>300000000000</v>
      </c>
      <c r="C30" s="160"/>
      <c r="D30" s="11">
        <f>SUM(D27:D29)</f>
        <v>1</v>
      </c>
      <c r="E30" s="9">
        <f>SUM(E27:E29)</f>
        <v>300000000000</v>
      </c>
    </row>
    <row r="31" spans="1:7" ht="13.5" x14ac:dyDescent="0.25">
      <c r="A31" s="4" t="s">
        <v>20</v>
      </c>
    </row>
    <row r="32" spans="1:7" ht="12.75" customHeight="1" x14ac:dyDescent="0.2">
      <c r="A32" s="147" t="s">
        <v>21</v>
      </c>
      <c r="B32" s="147"/>
      <c r="C32" s="147"/>
      <c r="D32" s="147"/>
      <c r="E32" s="147"/>
      <c r="F32" s="147"/>
      <c r="G32" s="2"/>
    </row>
    <row r="33" spans="1:7" x14ac:dyDescent="0.2">
      <c r="A33" s="147"/>
      <c r="B33" s="147"/>
      <c r="C33" s="147"/>
      <c r="D33" s="147"/>
      <c r="E33" s="147"/>
      <c r="F33" s="147"/>
      <c r="G33" s="2"/>
    </row>
    <row r="34" spans="1:7" x14ac:dyDescent="0.2">
      <c r="A34" s="3" t="s">
        <v>22</v>
      </c>
    </row>
    <row r="35" spans="1:7" x14ac:dyDescent="0.2">
      <c r="A35" s="3" t="s">
        <v>23</v>
      </c>
    </row>
    <row r="36" spans="1:7" ht="12.75" customHeight="1" x14ac:dyDescent="0.2">
      <c r="A36" s="147" t="s">
        <v>24</v>
      </c>
      <c r="B36" s="147"/>
      <c r="C36" s="147"/>
      <c r="D36" s="147"/>
      <c r="E36" s="147"/>
      <c r="F36" s="147"/>
      <c r="G36" s="2"/>
    </row>
    <row r="37" spans="1:7" x14ac:dyDescent="0.2">
      <c r="A37" s="147"/>
      <c r="B37" s="147"/>
      <c r="C37" s="147"/>
      <c r="D37" s="147"/>
      <c r="E37" s="147"/>
      <c r="F37" s="147"/>
      <c r="G37" s="2"/>
    </row>
    <row r="38" spans="1:7" x14ac:dyDescent="0.2">
      <c r="A38" s="147"/>
      <c r="B38" s="147"/>
      <c r="C38" s="147"/>
      <c r="D38" s="147"/>
      <c r="E38" s="147"/>
      <c r="F38" s="147"/>
      <c r="G38" s="2"/>
    </row>
    <row r="39" spans="1:7" x14ac:dyDescent="0.2">
      <c r="A39" s="147"/>
      <c r="B39" s="147"/>
      <c r="C39" s="147"/>
      <c r="D39" s="147"/>
      <c r="E39" s="147"/>
      <c r="F39" s="147"/>
      <c r="G39" s="2"/>
    </row>
    <row r="40" spans="1:7" ht="12.75" customHeight="1" x14ac:dyDescent="0.2">
      <c r="A40" s="151" t="s">
        <v>25</v>
      </c>
      <c r="B40" s="151"/>
      <c r="C40" s="151"/>
      <c r="D40" s="151"/>
      <c r="E40" s="151"/>
      <c r="F40" s="151"/>
      <c r="G40" s="12"/>
    </row>
    <row r="41" spans="1:7" x14ac:dyDescent="0.2">
      <c r="A41" s="151"/>
      <c r="B41" s="151"/>
      <c r="C41" s="151"/>
      <c r="D41" s="151"/>
      <c r="E41" s="151"/>
      <c r="F41" s="151"/>
      <c r="G41" s="12"/>
    </row>
    <row r="42" spans="1:7" x14ac:dyDescent="0.2">
      <c r="A42" s="151"/>
      <c r="B42" s="151"/>
      <c r="C42" s="151"/>
      <c r="D42" s="151"/>
      <c r="E42" s="151"/>
      <c r="F42" s="151"/>
      <c r="G42" s="12"/>
    </row>
    <row r="43" spans="1:7" ht="15.75" customHeight="1" x14ac:dyDescent="0.2">
      <c r="A43" s="151"/>
      <c r="B43" s="151"/>
      <c r="C43" s="151"/>
      <c r="D43" s="151"/>
      <c r="E43" s="151"/>
      <c r="F43" s="151"/>
      <c r="G43" s="12"/>
    </row>
    <row r="44" spans="1:7" x14ac:dyDescent="0.2">
      <c r="A44" s="3" t="s">
        <v>26</v>
      </c>
    </row>
    <row r="45" spans="1:7" ht="12.75" customHeight="1" x14ac:dyDescent="0.2">
      <c r="A45" s="151" t="s">
        <v>27</v>
      </c>
      <c r="B45" s="151"/>
      <c r="C45" s="151"/>
      <c r="D45" s="151"/>
      <c r="E45" s="151"/>
      <c r="F45" s="151"/>
      <c r="G45" s="12"/>
    </row>
    <row r="46" spans="1:7" x14ac:dyDescent="0.2">
      <c r="A46" s="151"/>
      <c r="B46" s="151"/>
      <c r="C46" s="151"/>
      <c r="D46" s="151"/>
      <c r="E46" s="151"/>
      <c r="F46" s="151"/>
      <c r="G46" s="12"/>
    </row>
    <row r="47" spans="1:7" x14ac:dyDescent="0.2">
      <c r="A47" s="151"/>
      <c r="B47" s="151"/>
      <c r="C47" s="151"/>
      <c r="D47" s="151"/>
      <c r="E47" s="151"/>
      <c r="F47" s="151"/>
      <c r="G47" s="12"/>
    </row>
    <row r="48" spans="1:7" ht="12.75" customHeight="1" x14ac:dyDescent="0.2">
      <c r="A48" s="147" t="s">
        <v>28</v>
      </c>
      <c r="B48" s="147"/>
      <c r="C48" s="147"/>
      <c r="D48" s="147"/>
      <c r="E48" s="147"/>
      <c r="F48" s="147"/>
      <c r="G48" s="12"/>
    </row>
    <row r="49" spans="1:7" x14ac:dyDescent="0.2">
      <c r="A49" s="147"/>
      <c r="B49" s="147"/>
      <c r="C49" s="147"/>
      <c r="D49" s="147"/>
      <c r="E49" s="147"/>
      <c r="F49" s="147"/>
      <c r="G49" s="12"/>
    </row>
    <row r="50" spans="1:7" x14ac:dyDescent="0.2">
      <c r="A50" s="147"/>
      <c r="B50" s="147"/>
      <c r="C50" s="147"/>
      <c r="D50" s="147"/>
      <c r="E50" s="147"/>
      <c r="F50" s="147"/>
      <c r="G50" s="12"/>
    </row>
    <row r="51" spans="1:7" ht="13.5" customHeight="1" x14ac:dyDescent="0.2">
      <c r="A51" s="147"/>
      <c r="B51" s="147"/>
      <c r="C51" s="147"/>
      <c r="D51" s="147"/>
      <c r="E51" s="147"/>
      <c r="F51" s="147"/>
      <c r="G51" s="12"/>
    </row>
    <row r="52" spans="1:7" x14ac:dyDescent="0.2">
      <c r="A52" s="147"/>
      <c r="B52" s="147"/>
      <c r="C52" s="147"/>
      <c r="D52" s="147"/>
      <c r="E52" s="147"/>
      <c r="F52" s="147"/>
      <c r="G52" s="12"/>
    </row>
    <row r="53" spans="1:7" ht="12.75" customHeight="1" x14ac:dyDescent="0.2">
      <c r="A53" s="151" t="s">
        <v>29</v>
      </c>
      <c r="B53" s="151"/>
      <c r="C53" s="151"/>
      <c r="D53" s="151"/>
      <c r="E53" s="151"/>
      <c r="F53" s="151"/>
      <c r="G53" s="12"/>
    </row>
    <row r="54" spans="1:7" x14ac:dyDescent="0.2">
      <c r="A54" s="151"/>
      <c r="B54" s="151"/>
      <c r="C54" s="151"/>
      <c r="D54" s="151"/>
      <c r="E54" s="151"/>
      <c r="F54" s="151"/>
      <c r="G54" s="12"/>
    </row>
    <row r="55" spans="1:7" ht="13.5" x14ac:dyDescent="0.25">
      <c r="A55" s="4" t="s">
        <v>30</v>
      </c>
    </row>
    <row r="56" spans="1:7" ht="13.5" x14ac:dyDescent="0.25">
      <c r="A56" s="4" t="s">
        <v>31</v>
      </c>
    </row>
    <row r="57" spans="1:7" x14ac:dyDescent="0.2">
      <c r="A57" s="3" t="s">
        <v>32</v>
      </c>
      <c r="C57" s="150" t="s">
        <v>33</v>
      </c>
      <c r="D57" s="150"/>
      <c r="E57" s="150"/>
      <c r="F57" s="150"/>
      <c r="G57" s="150"/>
    </row>
    <row r="58" spans="1:7" ht="177" customHeight="1" x14ac:dyDescent="0.2">
      <c r="A58" s="155" t="s">
        <v>34</v>
      </c>
      <c r="B58" s="155"/>
      <c r="C58" s="147" t="s">
        <v>35</v>
      </c>
      <c r="D58" s="147"/>
      <c r="E58" s="147"/>
      <c r="F58" s="147"/>
      <c r="G58" s="13"/>
    </row>
    <row r="59" spans="1:7" ht="13.5" x14ac:dyDescent="0.25">
      <c r="A59" s="156" t="s">
        <v>36</v>
      </c>
      <c r="B59" s="156"/>
      <c r="C59" s="156"/>
      <c r="D59" s="156"/>
      <c r="E59" s="156"/>
      <c r="F59" s="156"/>
      <c r="G59" s="156"/>
    </row>
    <row r="60" spans="1:7" x14ac:dyDescent="0.2">
      <c r="A60" s="3" t="s">
        <v>32</v>
      </c>
      <c r="C60" s="150" t="s">
        <v>33</v>
      </c>
      <c r="D60" s="150"/>
      <c r="E60" s="150"/>
      <c r="F60" s="150"/>
      <c r="G60" s="150"/>
    </row>
    <row r="61" spans="1:7" ht="13.5" x14ac:dyDescent="0.25">
      <c r="A61" s="4" t="s">
        <v>37</v>
      </c>
      <c r="C61" s="2"/>
      <c r="D61" s="2"/>
      <c r="E61" s="2"/>
      <c r="F61" s="2"/>
      <c r="G61" s="2"/>
    </row>
    <row r="62" spans="1:7" ht="222.75" customHeight="1" x14ac:dyDescent="0.2">
      <c r="A62" s="155" t="s">
        <v>38</v>
      </c>
      <c r="B62" s="155"/>
      <c r="C62" s="155" t="s">
        <v>39</v>
      </c>
      <c r="D62" s="155"/>
      <c r="E62" s="155"/>
      <c r="F62" s="155"/>
      <c r="G62" s="13"/>
    </row>
    <row r="63" spans="1:7" ht="13.5" x14ac:dyDescent="0.25">
      <c r="A63" s="4" t="s">
        <v>40</v>
      </c>
    </row>
    <row r="64" spans="1:7" ht="189.75" customHeight="1" x14ac:dyDescent="0.2">
      <c r="A64" s="155" t="s">
        <v>41</v>
      </c>
      <c r="B64" s="155"/>
      <c r="C64" s="155" t="s">
        <v>42</v>
      </c>
      <c r="D64" s="155"/>
      <c r="E64" s="155"/>
      <c r="F64" s="155"/>
      <c r="G64" s="13"/>
    </row>
    <row r="65" spans="1:7" ht="13.5" x14ac:dyDescent="0.2">
      <c r="A65" s="157" t="s">
        <v>43</v>
      </c>
      <c r="B65" s="157"/>
      <c r="C65" s="157"/>
      <c r="D65" s="157"/>
      <c r="E65" s="157"/>
      <c r="F65" s="157"/>
      <c r="G65" s="157"/>
    </row>
    <row r="66" spans="1:7" ht="12.75" customHeight="1" x14ac:dyDescent="0.2">
      <c r="A66" s="155" t="s">
        <v>44</v>
      </c>
      <c r="B66" s="155"/>
      <c r="C66" s="155"/>
      <c r="D66" s="155"/>
      <c r="E66" s="155"/>
      <c r="F66" s="155"/>
      <c r="G66" s="13"/>
    </row>
    <row r="67" spans="1:7" x14ac:dyDescent="0.2">
      <c r="A67" s="155"/>
      <c r="B67" s="155"/>
      <c r="C67" s="155"/>
      <c r="D67" s="155"/>
      <c r="E67" s="155"/>
      <c r="F67" s="155"/>
      <c r="G67" s="13"/>
    </row>
    <row r="68" spans="1:7" x14ac:dyDescent="0.2">
      <c r="A68" s="155"/>
      <c r="B68" s="155"/>
      <c r="C68" s="155"/>
      <c r="D68" s="155"/>
      <c r="E68" s="155"/>
      <c r="F68" s="155"/>
      <c r="G68" s="13"/>
    </row>
    <row r="69" spans="1:7" x14ac:dyDescent="0.2">
      <c r="A69" s="155"/>
      <c r="B69" s="155"/>
      <c r="C69" s="155"/>
      <c r="D69" s="155"/>
      <c r="E69" s="155"/>
      <c r="F69" s="155"/>
      <c r="G69" s="13"/>
    </row>
    <row r="70" spans="1:7" x14ac:dyDescent="0.2">
      <c r="A70" s="155"/>
      <c r="B70" s="155"/>
      <c r="C70" s="155"/>
      <c r="D70" s="155"/>
      <c r="E70" s="155"/>
      <c r="F70" s="155"/>
      <c r="G70" s="13"/>
    </row>
    <row r="71" spans="1:7" x14ac:dyDescent="0.2">
      <c r="A71" s="155"/>
      <c r="B71" s="155"/>
      <c r="C71" s="155"/>
      <c r="D71" s="155"/>
      <c r="E71" s="155"/>
      <c r="F71" s="155"/>
      <c r="G71" s="13"/>
    </row>
    <row r="72" spans="1:7" x14ac:dyDescent="0.2">
      <c r="A72" s="155"/>
      <c r="B72" s="155"/>
      <c r="C72" s="155"/>
      <c r="D72" s="155"/>
      <c r="E72" s="155"/>
      <c r="F72" s="155"/>
      <c r="G72" s="13"/>
    </row>
    <row r="73" spans="1:7" ht="15.75" customHeight="1" x14ac:dyDescent="0.2">
      <c r="A73" s="155"/>
      <c r="B73" s="155"/>
      <c r="C73" s="155"/>
      <c r="D73" s="155"/>
      <c r="E73" s="155"/>
      <c r="F73" s="155"/>
      <c r="G73" s="13"/>
    </row>
    <row r="74" spans="1:7" ht="13.5" x14ac:dyDescent="0.2">
      <c r="A74" s="14" t="s">
        <v>45</v>
      </c>
      <c r="B74" s="13"/>
      <c r="C74" s="13"/>
      <c r="D74" s="13"/>
      <c r="E74" s="13"/>
      <c r="F74" s="13"/>
      <c r="G74" s="13"/>
    </row>
    <row r="75" spans="1:7" x14ac:dyDescent="0.2">
      <c r="A75" s="155" t="s">
        <v>46</v>
      </c>
      <c r="B75" s="155"/>
      <c r="C75" s="155"/>
      <c r="D75" s="155"/>
      <c r="E75" s="155"/>
      <c r="F75" s="155"/>
      <c r="G75" s="155"/>
    </row>
    <row r="76" spans="1:7" x14ac:dyDescent="0.2">
      <c r="A76" s="3" t="s">
        <v>47</v>
      </c>
    </row>
    <row r="77" spans="1:7" ht="13.5" customHeight="1" x14ac:dyDescent="0.2">
      <c r="A77" s="146" t="s">
        <v>48</v>
      </c>
      <c r="B77" s="146"/>
      <c r="C77" s="146"/>
      <c r="D77" s="146"/>
      <c r="E77" s="146"/>
      <c r="F77" s="146"/>
      <c r="G77" s="146"/>
    </row>
    <row r="78" spans="1:7" x14ac:dyDescent="0.2">
      <c r="A78" s="3" t="s">
        <v>49</v>
      </c>
    </row>
    <row r="79" spans="1:7" ht="26.25" customHeight="1" x14ac:dyDescent="0.2">
      <c r="A79" s="158" t="s">
        <v>839</v>
      </c>
      <c r="B79" s="158"/>
      <c r="C79" s="158"/>
      <c r="D79" s="158"/>
      <c r="E79" s="158"/>
      <c r="F79" s="158"/>
      <c r="G79" s="158"/>
    </row>
    <row r="80" spans="1:7" x14ac:dyDescent="0.2">
      <c r="A80" s="3" t="s">
        <v>50</v>
      </c>
    </row>
    <row r="81" spans="1:7" ht="54.75" customHeight="1" x14ac:dyDescent="0.2">
      <c r="A81" s="155" t="s">
        <v>51</v>
      </c>
      <c r="B81" s="155"/>
      <c r="C81" s="155"/>
      <c r="D81" s="155"/>
      <c r="E81" s="155"/>
      <c r="F81" s="155"/>
      <c r="G81" s="13"/>
    </row>
    <row r="82" spans="1:7" x14ac:dyDescent="0.2">
      <c r="A82" s="3" t="s">
        <v>52</v>
      </c>
    </row>
    <row r="83" spans="1:7" ht="39.75" customHeight="1" x14ac:dyDescent="0.2">
      <c r="A83" s="147" t="s">
        <v>53</v>
      </c>
      <c r="B83" s="147"/>
      <c r="C83" s="147"/>
      <c r="D83" s="147"/>
      <c r="E83" s="147"/>
      <c r="F83" s="147"/>
      <c r="G83" s="12"/>
    </row>
    <row r="84" spans="1:7" x14ac:dyDescent="0.2">
      <c r="A84" s="3" t="s">
        <v>54</v>
      </c>
    </row>
    <row r="85" spans="1:7" x14ac:dyDescent="0.2">
      <c r="A85" s="3" t="s">
        <v>55</v>
      </c>
    </row>
    <row r="86" spans="1:7" ht="11.25" customHeight="1" x14ac:dyDescent="0.2">
      <c r="A86" s="155" t="s">
        <v>56</v>
      </c>
      <c r="B86" s="155"/>
      <c r="C86" s="155"/>
      <c r="D86" s="155"/>
      <c r="E86" s="155"/>
      <c r="F86" s="155"/>
      <c r="G86" s="13"/>
    </row>
    <row r="87" spans="1:7" ht="78.75" customHeight="1" x14ac:dyDescent="0.2">
      <c r="A87" s="155"/>
      <c r="B87" s="155"/>
      <c r="C87" s="155"/>
      <c r="D87" s="155"/>
      <c r="E87" s="155"/>
      <c r="F87" s="155"/>
      <c r="G87" s="13"/>
    </row>
    <row r="88" spans="1:7" ht="92.25" customHeight="1" x14ac:dyDescent="0.2">
      <c r="A88" s="155" t="s">
        <v>57</v>
      </c>
      <c r="B88" s="155"/>
      <c r="C88" s="155"/>
      <c r="D88" s="155"/>
      <c r="E88" s="155"/>
      <c r="F88" s="155"/>
      <c r="G88" s="13"/>
    </row>
    <row r="89" spans="1:7" ht="13.5" x14ac:dyDescent="0.25">
      <c r="A89" s="4" t="s">
        <v>58</v>
      </c>
    </row>
    <row r="90" spans="1:7" ht="56.25" customHeight="1" x14ac:dyDescent="0.2">
      <c r="A90" s="155" t="s">
        <v>59</v>
      </c>
      <c r="B90" s="155"/>
      <c r="C90" s="155"/>
      <c r="D90" s="155"/>
      <c r="E90" s="155"/>
      <c r="F90" s="155"/>
      <c r="G90" s="13"/>
    </row>
    <row r="91" spans="1:7" ht="13.5" x14ac:dyDescent="0.25">
      <c r="A91" s="4" t="s">
        <v>60</v>
      </c>
    </row>
    <row r="92" spans="1:7" ht="94.5" customHeight="1" x14ac:dyDescent="0.2">
      <c r="A92" s="155" t="s">
        <v>61</v>
      </c>
      <c r="B92" s="155"/>
      <c r="C92" s="155"/>
      <c r="D92" s="155"/>
      <c r="E92" s="155"/>
      <c r="F92" s="155"/>
      <c r="G92" s="13"/>
    </row>
    <row r="93" spans="1:7" ht="17.25" customHeight="1" x14ac:dyDescent="0.25">
      <c r="A93" s="4" t="s">
        <v>62</v>
      </c>
    </row>
    <row r="94" spans="1:7" ht="21.75" customHeight="1" x14ac:dyDescent="0.2">
      <c r="A94" s="155" t="s">
        <v>63</v>
      </c>
      <c r="B94" s="155"/>
      <c r="C94" s="155"/>
      <c r="D94" s="155"/>
      <c r="E94" s="155"/>
      <c r="F94" s="155"/>
      <c r="G94" s="13"/>
    </row>
    <row r="95" spans="1:7" ht="21" customHeight="1" x14ac:dyDescent="0.2">
      <c r="A95" s="155"/>
      <c r="B95" s="155"/>
      <c r="C95" s="155"/>
      <c r="D95" s="155"/>
      <c r="E95" s="155"/>
      <c r="F95" s="155"/>
      <c r="G95" s="13"/>
    </row>
    <row r="96" spans="1:7" ht="21.75" customHeight="1" x14ac:dyDescent="0.2">
      <c r="A96" s="155"/>
      <c r="B96" s="155"/>
      <c r="C96" s="155"/>
      <c r="D96" s="155"/>
      <c r="E96" s="155"/>
      <c r="F96" s="155"/>
      <c r="G96" s="13"/>
    </row>
    <row r="97" spans="1:7" ht="24.75" customHeight="1" x14ac:dyDescent="0.2">
      <c r="A97" s="155"/>
      <c r="B97" s="155"/>
      <c r="C97" s="155"/>
      <c r="D97" s="155"/>
      <c r="E97" s="155"/>
      <c r="F97" s="155"/>
      <c r="G97" s="13"/>
    </row>
    <row r="98" spans="1:7" ht="375.75" customHeight="1" x14ac:dyDescent="0.2">
      <c r="A98" s="155"/>
      <c r="B98" s="155"/>
      <c r="C98" s="155"/>
      <c r="D98" s="155"/>
      <c r="E98" s="155"/>
      <c r="F98" s="155"/>
      <c r="G98" s="13"/>
    </row>
    <row r="99" spans="1:7" ht="12.75" customHeight="1" x14ac:dyDescent="0.2">
      <c r="A99" s="155" t="s">
        <v>122</v>
      </c>
      <c r="B99" s="155"/>
      <c r="C99" s="155"/>
      <c r="D99" s="155"/>
      <c r="E99" s="155"/>
      <c r="F99" s="155"/>
      <c r="G99" s="13"/>
    </row>
    <row r="100" spans="1:7" x14ac:dyDescent="0.2">
      <c r="A100" s="155"/>
      <c r="B100" s="155"/>
      <c r="C100" s="155"/>
      <c r="D100" s="155"/>
      <c r="E100" s="155"/>
      <c r="F100" s="155"/>
      <c r="G100" s="13"/>
    </row>
    <row r="101" spans="1:7" x14ac:dyDescent="0.2">
      <c r="A101" s="155"/>
      <c r="B101" s="155"/>
      <c r="C101" s="155"/>
      <c r="D101" s="155"/>
      <c r="E101" s="155"/>
      <c r="F101" s="155"/>
      <c r="G101" s="13"/>
    </row>
    <row r="102" spans="1:7" x14ac:dyDescent="0.2">
      <c r="A102" s="155"/>
      <c r="B102" s="155"/>
      <c r="C102" s="155"/>
      <c r="D102" s="155"/>
      <c r="E102" s="155"/>
      <c r="F102" s="155"/>
      <c r="G102" s="13"/>
    </row>
    <row r="103" spans="1:7" x14ac:dyDescent="0.2">
      <c r="A103" s="155"/>
      <c r="B103" s="155"/>
      <c r="C103" s="155"/>
      <c r="D103" s="155"/>
      <c r="E103" s="155"/>
      <c r="F103" s="155"/>
      <c r="G103" s="13"/>
    </row>
    <row r="104" spans="1:7" x14ac:dyDescent="0.2">
      <c r="A104" s="155"/>
      <c r="B104" s="155"/>
      <c r="C104" s="155"/>
      <c r="D104" s="155"/>
      <c r="E104" s="155"/>
      <c r="F104" s="155"/>
      <c r="G104" s="13"/>
    </row>
    <row r="105" spans="1:7" x14ac:dyDescent="0.2">
      <c r="A105" s="155"/>
      <c r="B105" s="155"/>
      <c r="C105" s="155"/>
      <c r="D105" s="155"/>
      <c r="E105" s="155"/>
      <c r="F105" s="155"/>
      <c r="G105" s="13"/>
    </row>
    <row r="106" spans="1:7" ht="396" customHeight="1" x14ac:dyDescent="0.2">
      <c r="A106" s="155"/>
      <c r="B106" s="155"/>
      <c r="C106" s="155"/>
      <c r="D106" s="155"/>
      <c r="E106" s="155"/>
      <c r="F106" s="155"/>
      <c r="G106" s="13"/>
    </row>
    <row r="107" spans="1:7" ht="324" customHeight="1" x14ac:dyDescent="0.2">
      <c r="A107" s="155" t="s">
        <v>64</v>
      </c>
      <c r="B107" s="155"/>
      <c r="C107" s="155"/>
      <c r="D107" s="155"/>
      <c r="E107" s="155"/>
      <c r="F107" s="155"/>
      <c r="G107" s="13"/>
    </row>
    <row r="108" spans="1:7" ht="13.5" x14ac:dyDescent="0.25">
      <c r="A108" s="4" t="s">
        <v>65</v>
      </c>
    </row>
    <row r="109" spans="1:7" ht="12.75" customHeight="1" x14ac:dyDescent="0.2">
      <c r="A109" s="155" t="s">
        <v>66</v>
      </c>
      <c r="B109" s="155"/>
      <c r="C109" s="155"/>
      <c r="D109" s="155"/>
      <c r="E109" s="155"/>
      <c r="F109" s="155"/>
      <c r="G109" s="13"/>
    </row>
    <row r="110" spans="1:7" x14ac:dyDescent="0.2">
      <c r="A110" s="155"/>
      <c r="B110" s="155"/>
      <c r="C110" s="155"/>
      <c r="D110" s="155"/>
      <c r="E110" s="155"/>
      <c r="F110" s="155"/>
      <c r="G110" s="13"/>
    </row>
    <row r="111" spans="1:7" x14ac:dyDescent="0.2">
      <c r="A111" s="155"/>
      <c r="B111" s="155"/>
      <c r="C111" s="155"/>
      <c r="D111" s="155"/>
      <c r="E111" s="155"/>
      <c r="F111" s="155"/>
      <c r="G111" s="13"/>
    </row>
    <row r="112" spans="1:7" ht="13.5" x14ac:dyDescent="0.25">
      <c r="A112" s="4" t="s">
        <v>67</v>
      </c>
    </row>
    <row r="113" spans="1:7" ht="27.75" customHeight="1" x14ac:dyDescent="0.2">
      <c r="A113" s="155" t="s">
        <v>68</v>
      </c>
      <c r="B113" s="155"/>
      <c r="C113" s="155"/>
      <c r="D113" s="155"/>
      <c r="E113" s="155"/>
      <c r="F113" s="155"/>
      <c r="G113" s="13"/>
    </row>
    <row r="114" spans="1:7" ht="13.5" x14ac:dyDescent="0.25">
      <c r="A114" s="4" t="s">
        <v>69</v>
      </c>
    </row>
    <row r="115" spans="1:7" ht="223.5" customHeight="1" x14ac:dyDescent="0.2">
      <c r="A115" s="155" t="s">
        <v>70</v>
      </c>
      <c r="B115" s="155"/>
      <c r="C115" s="155"/>
      <c r="D115" s="155"/>
      <c r="E115" s="155"/>
      <c r="F115" s="155"/>
      <c r="G115" s="13"/>
    </row>
    <row r="116" spans="1:7" x14ac:dyDescent="0.2">
      <c r="A116" s="3" t="s">
        <v>71</v>
      </c>
    </row>
    <row r="117" spans="1:7" ht="246.75" customHeight="1" x14ac:dyDescent="0.2">
      <c r="A117" s="155" t="s">
        <v>72</v>
      </c>
      <c r="B117" s="155"/>
      <c r="C117" s="155"/>
      <c r="D117" s="155"/>
      <c r="E117" s="155"/>
      <c r="F117" s="155"/>
      <c r="G117" s="13"/>
    </row>
    <row r="118" spans="1:7" x14ac:dyDescent="0.2">
      <c r="A118" s="3" t="s">
        <v>73</v>
      </c>
    </row>
    <row r="119" spans="1:7" ht="46.5" customHeight="1" x14ac:dyDescent="0.2">
      <c r="A119" s="155" t="s">
        <v>74</v>
      </c>
      <c r="B119" s="155"/>
      <c r="C119" s="155"/>
      <c r="D119" s="155"/>
      <c r="E119" s="155"/>
      <c r="F119" s="155"/>
      <c r="G119" s="13"/>
    </row>
    <row r="120" spans="1:7" x14ac:dyDescent="0.2">
      <c r="A120" s="3" t="s">
        <v>75</v>
      </c>
    </row>
    <row r="121" spans="1:7" ht="41.25" customHeight="1" x14ac:dyDescent="0.2">
      <c r="A121" s="155" t="s">
        <v>76</v>
      </c>
      <c r="B121" s="155"/>
      <c r="C121" s="155"/>
      <c r="D121" s="155"/>
      <c r="E121" s="155"/>
      <c r="F121" s="155"/>
      <c r="G121" s="13"/>
    </row>
    <row r="122" spans="1:7" ht="41.25" customHeight="1" x14ac:dyDescent="0.2">
      <c r="A122" s="139"/>
      <c r="B122" s="139"/>
      <c r="C122" s="139"/>
      <c r="D122" s="139"/>
      <c r="E122" s="139"/>
      <c r="F122" s="139"/>
      <c r="G122" s="13"/>
    </row>
    <row r="123" spans="1:7" x14ac:dyDescent="0.2">
      <c r="A123" s="3" t="s">
        <v>77</v>
      </c>
    </row>
    <row r="124" spans="1:7" ht="33" customHeight="1" x14ac:dyDescent="0.2">
      <c r="A124" s="155" t="s">
        <v>78</v>
      </c>
      <c r="B124" s="155"/>
      <c r="C124" s="155"/>
      <c r="D124" s="155"/>
      <c r="E124" s="155"/>
      <c r="F124" s="155"/>
      <c r="G124" s="13"/>
    </row>
    <row r="125" spans="1:7" x14ac:dyDescent="0.2">
      <c r="A125" s="3" t="s">
        <v>79</v>
      </c>
    </row>
    <row r="126" spans="1:7" ht="13.5" x14ac:dyDescent="0.25">
      <c r="A126" s="4" t="s">
        <v>80</v>
      </c>
    </row>
    <row r="127" spans="1:7" ht="42.75" customHeight="1" x14ac:dyDescent="0.2">
      <c r="A127" s="151" t="s">
        <v>81</v>
      </c>
      <c r="B127" s="151"/>
      <c r="C127" s="151"/>
      <c r="D127" s="151"/>
      <c r="E127" s="151"/>
      <c r="F127" s="151"/>
      <c r="G127" s="12"/>
    </row>
    <row r="128" spans="1:7" ht="13.5" x14ac:dyDescent="0.25">
      <c r="A128" s="4" t="s">
        <v>82</v>
      </c>
    </row>
    <row r="129" spans="1:7" ht="144" customHeight="1" x14ac:dyDescent="0.2">
      <c r="A129" s="155" t="s">
        <v>83</v>
      </c>
      <c r="B129" s="155"/>
      <c r="C129" s="155"/>
      <c r="D129" s="155"/>
      <c r="E129" s="155"/>
      <c r="F129" s="155"/>
      <c r="G129" s="13"/>
    </row>
    <row r="130" spans="1:7" x14ac:dyDescent="0.2">
      <c r="A130" s="3" t="s">
        <v>84</v>
      </c>
    </row>
    <row r="131" spans="1:7" ht="43.5" customHeight="1" x14ac:dyDescent="0.2">
      <c r="A131" s="155" t="s">
        <v>85</v>
      </c>
      <c r="B131" s="155"/>
      <c r="C131" s="155"/>
      <c r="D131" s="155"/>
      <c r="E131" s="155"/>
      <c r="F131" s="155"/>
      <c r="G131" s="13"/>
    </row>
    <row r="132" spans="1:7" x14ac:dyDescent="0.2">
      <c r="A132" s="3" t="s">
        <v>86</v>
      </c>
    </row>
    <row r="133" spans="1:7" ht="66.75" customHeight="1" x14ac:dyDescent="0.2">
      <c r="A133" s="155" t="s">
        <v>87</v>
      </c>
      <c r="B133" s="155"/>
      <c r="C133" s="155"/>
      <c r="D133" s="155"/>
      <c r="E133" s="155"/>
      <c r="F133" s="155"/>
      <c r="G133" s="13"/>
    </row>
    <row r="134" spans="1:7" x14ac:dyDescent="0.2">
      <c r="A134" s="3" t="s">
        <v>88</v>
      </c>
    </row>
    <row r="135" spans="1:7" ht="28.5" customHeight="1" x14ac:dyDescent="0.2">
      <c r="A135" s="155" t="s">
        <v>89</v>
      </c>
      <c r="B135" s="155"/>
      <c r="C135" s="155"/>
      <c r="D135" s="155"/>
      <c r="E135" s="155"/>
      <c r="F135" s="155"/>
      <c r="G135" s="13"/>
    </row>
    <row r="136" spans="1:7" x14ac:dyDescent="0.2">
      <c r="A136" s="3" t="s">
        <v>90</v>
      </c>
    </row>
    <row r="137" spans="1:7" ht="39.75" customHeight="1" x14ac:dyDescent="0.2">
      <c r="A137" s="155" t="s">
        <v>91</v>
      </c>
      <c r="B137" s="155"/>
      <c r="C137" s="155"/>
      <c r="D137" s="155"/>
      <c r="E137" s="155"/>
      <c r="F137" s="155"/>
      <c r="G137" s="13"/>
    </row>
    <row r="138" spans="1:7" x14ac:dyDescent="0.2">
      <c r="A138" s="3" t="s">
        <v>92</v>
      </c>
    </row>
    <row r="139" spans="1:7" ht="13.5" x14ac:dyDescent="0.25">
      <c r="A139" s="4" t="s">
        <v>93</v>
      </c>
    </row>
    <row r="140" spans="1:7" ht="30" customHeight="1" x14ac:dyDescent="0.2">
      <c r="A140" s="155" t="s">
        <v>94</v>
      </c>
      <c r="B140" s="155"/>
      <c r="C140" s="155"/>
      <c r="D140" s="155"/>
      <c r="E140" s="155"/>
      <c r="F140" s="155"/>
      <c r="G140" s="13"/>
    </row>
    <row r="141" spans="1:7" ht="13.5" x14ac:dyDescent="0.25">
      <c r="A141" s="4" t="s">
        <v>95</v>
      </c>
    </row>
    <row r="142" spans="1:7" ht="42.75" customHeight="1" x14ac:dyDescent="0.2">
      <c r="A142" s="151" t="s">
        <v>96</v>
      </c>
      <c r="B142" s="151"/>
      <c r="C142" s="151"/>
      <c r="D142" s="151"/>
      <c r="E142" s="151"/>
      <c r="F142" s="151"/>
      <c r="G142" s="12"/>
    </row>
    <row r="143" spans="1:7" ht="13.5" x14ac:dyDescent="0.25">
      <c r="A143" s="4" t="s">
        <v>97</v>
      </c>
    </row>
    <row r="144" spans="1:7" s="15" customFormat="1" ht="39.75" customHeight="1" x14ac:dyDescent="0.2">
      <c r="A144" s="147" t="s">
        <v>98</v>
      </c>
      <c r="B144" s="147"/>
      <c r="C144" s="147"/>
      <c r="D144" s="147"/>
      <c r="E144" s="147"/>
      <c r="F144" s="147"/>
      <c r="G144" s="13"/>
    </row>
    <row r="145" spans="1:7" s="15" customFormat="1" ht="39.75" customHeight="1" x14ac:dyDescent="0.2">
      <c r="A145" s="137"/>
      <c r="B145" s="137"/>
      <c r="C145" s="137"/>
      <c r="D145" s="137"/>
      <c r="E145" s="137"/>
      <c r="F145" s="137"/>
      <c r="G145" s="13"/>
    </row>
    <row r="146" spans="1:7" s="15" customFormat="1" ht="20.25" customHeight="1" x14ac:dyDescent="0.2">
      <c r="A146" s="137"/>
      <c r="B146" s="137"/>
      <c r="C146" s="137"/>
      <c r="D146" s="137"/>
      <c r="E146" s="137"/>
      <c r="F146" s="137"/>
      <c r="G146" s="13"/>
    </row>
    <row r="147" spans="1:7" x14ac:dyDescent="0.2">
      <c r="A147" s="3" t="s">
        <v>99</v>
      </c>
    </row>
    <row r="148" spans="1:7" ht="13.5" x14ac:dyDescent="0.25">
      <c r="A148" s="4" t="s">
        <v>100</v>
      </c>
    </row>
    <row r="149" spans="1:7" ht="59.25" customHeight="1" x14ac:dyDescent="0.2">
      <c r="A149" s="155" t="s">
        <v>101</v>
      </c>
      <c r="B149" s="155"/>
      <c r="C149" s="155"/>
      <c r="D149" s="155"/>
      <c r="E149" s="155"/>
      <c r="F149" s="155"/>
      <c r="G149" s="13"/>
    </row>
    <row r="150" spans="1:7" ht="13.5" x14ac:dyDescent="0.25">
      <c r="A150" s="4" t="s">
        <v>102</v>
      </c>
    </row>
    <row r="151" spans="1:7" ht="96.75" customHeight="1" x14ac:dyDescent="0.2">
      <c r="A151" s="155" t="s">
        <v>103</v>
      </c>
      <c r="B151" s="155"/>
      <c r="C151" s="155"/>
      <c r="D151" s="155"/>
      <c r="E151" s="155"/>
      <c r="F151" s="155"/>
      <c r="G151" s="13"/>
    </row>
    <row r="152" spans="1:7" ht="13.5" x14ac:dyDescent="0.25">
      <c r="A152" s="4" t="s">
        <v>104</v>
      </c>
    </row>
    <row r="153" spans="1:7" ht="44.25" customHeight="1" x14ac:dyDescent="0.2">
      <c r="A153" s="155" t="s">
        <v>105</v>
      </c>
      <c r="B153" s="155"/>
      <c r="C153" s="155"/>
      <c r="D153" s="155"/>
      <c r="E153" s="155"/>
      <c r="F153" s="155"/>
      <c r="G153" s="13"/>
    </row>
    <row r="154" spans="1:7" ht="13.5" x14ac:dyDescent="0.25">
      <c r="A154" s="4" t="s">
        <v>106</v>
      </c>
    </row>
    <row r="155" spans="1:7" ht="30" customHeight="1" x14ac:dyDescent="0.2">
      <c r="A155" s="151" t="s">
        <v>107</v>
      </c>
      <c r="B155" s="151"/>
      <c r="C155" s="151"/>
      <c r="D155" s="151"/>
      <c r="E155" s="151"/>
      <c r="F155" s="151"/>
      <c r="G155" s="12"/>
    </row>
    <row r="156" spans="1:7" x14ac:dyDescent="0.2">
      <c r="A156" s="3" t="s">
        <v>108</v>
      </c>
    </row>
    <row r="157" spans="1:7" ht="13.5" x14ac:dyDescent="0.25">
      <c r="A157" s="4" t="s">
        <v>109</v>
      </c>
    </row>
    <row r="158" spans="1:7" ht="17.25" customHeight="1" x14ac:dyDescent="0.2">
      <c r="A158" s="1" t="s">
        <v>110</v>
      </c>
    </row>
    <row r="159" spans="1:7" ht="13.5" x14ac:dyDescent="0.25">
      <c r="A159" s="4" t="s">
        <v>82</v>
      </c>
    </row>
    <row r="160" spans="1:7" ht="91.5" customHeight="1" x14ac:dyDescent="0.2">
      <c r="A160" s="155" t="s">
        <v>111</v>
      </c>
      <c r="B160" s="155"/>
      <c r="C160" s="155"/>
      <c r="D160" s="155"/>
      <c r="E160" s="155"/>
      <c r="F160" s="155"/>
      <c r="G160" s="155"/>
    </row>
    <row r="161" spans="1:7" x14ac:dyDescent="0.2">
      <c r="A161" s="3" t="s">
        <v>112</v>
      </c>
    </row>
    <row r="162" spans="1:7" ht="45" customHeight="1" x14ac:dyDescent="0.2">
      <c r="A162" s="155" t="s">
        <v>113</v>
      </c>
      <c r="B162" s="155"/>
      <c r="C162" s="155"/>
      <c r="D162" s="155"/>
      <c r="E162" s="155"/>
      <c r="F162" s="155"/>
      <c r="G162" s="13"/>
    </row>
    <row r="163" spans="1:7" x14ac:dyDescent="0.2">
      <c r="A163" s="3" t="s">
        <v>114</v>
      </c>
    </row>
    <row r="164" spans="1:7" ht="27.75" customHeight="1" x14ac:dyDescent="0.2">
      <c r="A164" s="151" t="s">
        <v>115</v>
      </c>
      <c r="B164" s="151"/>
      <c r="C164" s="151"/>
      <c r="D164" s="151"/>
      <c r="E164" s="151"/>
      <c r="F164" s="151"/>
      <c r="G164" s="12"/>
    </row>
    <row r="165" spans="1:7" x14ac:dyDescent="0.2">
      <c r="A165" s="3" t="s">
        <v>116</v>
      </c>
    </row>
    <row r="166" spans="1:7" ht="108" customHeight="1" x14ac:dyDescent="0.2">
      <c r="A166" s="155" t="s">
        <v>117</v>
      </c>
      <c r="B166" s="155"/>
      <c r="C166" s="155"/>
      <c r="D166" s="155"/>
      <c r="E166" s="155"/>
      <c r="F166" s="155"/>
      <c r="G166" s="13"/>
    </row>
    <row r="167" spans="1:7" ht="49.5" customHeight="1" x14ac:dyDescent="0.2">
      <c r="A167" s="53"/>
      <c r="B167" s="53"/>
      <c r="C167" s="53"/>
      <c r="D167" s="53"/>
      <c r="E167" s="53"/>
      <c r="F167" s="53"/>
      <c r="G167" s="53"/>
    </row>
    <row r="168" spans="1:7" ht="24" customHeight="1" x14ac:dyDescent="0.2">
      <c r="A168" s="3" t="s">
        <v>118</v>
      </c>
    </row>
    <row r="169" spans="1:7" ht="87" customHeight="1" x14ac:dyDescent="0.2">
      <c r="A169" s="155" t="s">
        <v>119</v>
      </c>
      <c r="B169" s="155"/>
      <c r="C169" s="155"/>
      <c r="D169" s="155"/>
      <c r="E169" s="155"/>
      <c r="F169" s="155"/>
      <c r="G169" s="13"/>
    </row>
    <row r="170" spans="1:7" x14ac:dyDescent="0.2">
      <c r="A170" s="3" t="s">
        <v>120</v>
      </c>
    </row>
    <row r="171" spans="1:7" ht="27" customHeight="1" x14ac:dyDescent="0.2">
      <c r="A171" s="151" t="s">
        <v>127</v>
      </c>
      <c r="B171" s="151"/>
      <c r="C171" s="151"/>
      <c r="D171" s="151"/>
      <c r="E171" s="151"/>
      <c r="F171" s="151"/>
      <c r="G171" s="12"/>
    </row>
    <row r="172" spans="1:7" ht="18" customHeight="1" x14ac:dyDescent="0.2">
      <c r="A172" s="52"/>
      <c r="B172" s="52"/>
      <c r="C172" s="52"/>
      <c r="D172" s="52"/>
      <c r="E172" s="52"/>
      <c r="F172" s="52"/>
      <c r="G172" s="52"/>
    </row>
    <row r="173" spans="1:7" x14ac:dyDescent="0.2">
      <c r="A173" s="150" t="s">
        <v>121</v>
      </c>
      <c r="B173" s="150"/>
      <c r="C173" s="150"/>
      <c r="D173" s="150"/>
      <c r="E173" s="150"/>
      <c r="F173" s="150"/>
      <c r="G173" s="150"/>
    </row>
    <row r="174" spans="1:7" x14ac:dyDescent="0.2">
      <c r="A174" s="3" t="s">
        <v>123</v>
      </c>
    </row>
    <row r="175" spans="1:7" ht="13.5" thickBot="1" x14ac:dyDescent="0.25">
      <c r="C175" s="149" t="str">
        <f>H5</f>
        <v>Quý 4 Năm</v>
      </c>
      <c r="D175" s="149"/>
      <c r="E175" s="149"/>
    </row>
    <row r="176" spans="1:7" ht="13.5" thickTop="1" x14ac:dyDescent="0.2">
      <c r="C176" s="17">
        <v>2016</v>
      </c>
      <c r="D176" s="3"/>
      <c r="E176" s="17">
        <v>2015</v>
      </c>
    </row>
    <row r="177" spans="1:7" x14ac:dyDescent="0.2">
      <c r="C177" s="29" t="s">
        <v>130</v>
      </c>
      <c r="D177" s="29"/>
      <c r="E177" s="29" t="s">
        <v>130</v>
      </c>
    </row>
    <row r="178" spans="1:7" x14ac:dyDescent="0.2">
      <c r="A178" s="1" t="s">
        <v>128</v>
      </c>
      <c r="B178" s="164">
        <f>NXT!L91</f>
        <v>11686270000</v>
      </c>
      <c r="C178" s="164"/>
      <c r="D178" s="6"/>
      <c r="E178" s="6">
        <v>815832600</v>
      </c>
    </row>
    <row r="179" spans="1:7" x14ac:dyDescent="0.2">
      <c r="A179" s="1" t="s">
        <v>129</v>
      </c>
      <c r="B179" s="165">
        <f>NXT!M91</f>
        <v>7627585500</v>
      </c>
      <c r="C179" s="165"/>
      <c r="D179" s="6"/>
      <c r="E179" s="34">
        <v>0</v>
      </c>
    </row>
    <row r="180" spans="1:7" ht="13.5" thickBot="1" x14ac:dyDescent="0.25">
      <c r="B180" s="166">
        <f>B178-B179</f>
        <v>4058684500</v>
      </c>
      <c r="C180" s="167"/>
      <c r="E180" s="41">
        <f>E178-E179</f>
        <v>815832600</v>
      </c>
    </row>
    <row r="181" spans="1:7" ht="13.5" thickTop="1" x14ac:dyDescent="0.2"/>
    <row r="182" spans="1:7" x14ac:dyDescent="0.2">
      <c r="A182" s="146" t="s">
        <v>290</v>
      </c>
      <c r="B182" s="146"/>
      <c r="C182" s="146"/>
      <c r="D182" s="146"/>
      <c r="E182" s="146"/>
      <c r="F182" s="146"/>
      <c r="G182" s="146"/>
    </row>
    <row r="184" spans="1:7" ht="38.25" x14ac:dyDescent="0.2">
      <c r="B184" s="27" t="s">
        <v>291</v>
      </c>
      <c r="C184" s="28" t="s">
        <v>292</v>
      </c>
      <c r="D184" s="28" t="s">
        <v>296</v>
      </c>
      <c r="E184" s="28" t="s">
        <v>293</v>
      </c>
      <c r="F184" s="28" t="s">
        <v>294</v>
      </c>
    </row>
    <row r="185" spans="1:7" x14ac:dyDescent="0.2">
      <c r="C185" s="29" t="s">
        <v>130</v>
      </c>
      <c r="D185" s="29" t="s">
        <v>130</v>
      </c>
      <c r="E185" s="29" t="s">
        <v>130</v>
      </c>
      <c r="F185" s="29" t="s">
        <v>130</v>
      </c>
    </row>
    <row r="186" spans="1:7" ht="18.75" customHeight="1" x14ac:dyDescent="0.2">
      <c r="A186" s="1" t="s">
        <v>295</v>
      </c>
      <c r="B186" s="132">
        <f>NXT!G8+NXT!G75</f>
        <v>1870919</v>
      </c>
      <c r="C186" s="132">
        <f>NXT!K8+NXT!K75</f>
        <v>16425245500</v>
      </c>
      <c r="D186" s="132">
        <f>NXT!H8+NXT!H75</f>
        <v>17383561000</v>
      </c>
      <c r="E186" s="134">
        <f>C186-D186</f>
        <v>-958315500</v>
      </c>
      <c r="F186" s="132">
        <f>E178</f>
        <v>815832600</v>
      </c>
    </row>
    <row r="187" spans="1:7" x14ac:dyDescent="0.2">
      <c r="A187" s="1" t="s">
        <v>1048</v>
      </c>
      <c r="B187" s="119">
        <f>NXT!G83</f>
        <v>3000000</v>
      </c>
      <c r="C187" s="119">
        <f>NXT!K83</f>
        <v>311277000000</v>
      </c>
      <c r="D187" s="119">
        <f>NXT!H83</f>
        <v>306260000000</v>
      </c>
      <c r="E187" s="119">
        <f>C187-D187</f>
        <v>5017000000</v>
      </c>
      <c r="F187" s="119">
        <v>0</v>
      </c>
    </row>
    <row r="188" spans="1:7" x14ac:dyDescent="0.2">
      <c r="B188" s="133">
        <f>SUM(B186:B187)</f>
        <v>4870919</v>
      </c>
      <c r="C188" s="133">
        <f>SUM(C186:C187)</f>
        <v>327702245500</v>
      </c>
      <c r="D188" s="133">
        <f>SUM(D186:D187)</f>
        <v>323643561000</v>
      </c>
      <c r="E188" s="133">
        <f>SUM(E186:E187)</f>
        <v>4058684500</v>
      </c>
      <c r="F188" s="133">
        <f>SUM(F186:F187)</f>
        <v>815832600</v>
      </c>
    </row>
    <row r="189" spans="1:7" x14ac:dyDescent="0.2">
      <c r="A189" s="146" t="s">
        <v>297</v>
      </c>
      <c r="B189" s="146"/>
      <c r="C189" s="146"/>
      <c r="D189" s="146"/>
      <c r="E189" s="146"/>
      <c r="F189" s="146"/>
      <c r="G189" s="146"/>
    </row>
    <row r="191" spans="1:7" x14ac:dyDescent="0.2">
      <c r="A191" s="3" t="s">
        <v>298</v>
      </c>
    </row>
    <row r="192" spans="1:7" ht="13.5" thickBot="1" x14ac:dyDescent="0.25">
      <c r="A192" s="3"/>
      <c r="C192" s="149" t="str">
        <f>H5</f>
        <v>Quý 4 Năm</v>
      </c>
      <c r="D192" s="149"/>
      <c r="E192" s="149"/>
    </row>
    <row r="193" spans="1:8" ht="13.5" thickTop="1" x14ac:dyDescent="0.2">
      <c r="A193" s="3"/>
      <c r="C193" s="17">
        <v>2016</v>
      </c>
      <c r="D193" s="3"/>
      <c r="E193" s="17">
        <v>2015</v>
      </c>
    </row>
    <row r="194" spans="1:8" x14ac:dyDescent="0.2">
      <c r="A194" s="3"/>
      <c r="C194" s="29" t="s">
        <v>130</v>
      </c>
      <c r="D194" s="29"/>
      <c r="E194" s="29" t="s">
        <v>130</v>
      </c>
    </row>
    <row r="195" spans="1:8" x14ac:dyDescent="0.2">
      <c r="A195" s="1" t="s">
        <v>659</v>
      </c>
      <c r="C195" s="42">
        <f>VLOOKUP(H195,CDPS!$1:$1048576,6,TRUE)</f>
        <v>5117345835</v>
      </c>
      <c r="D195" s="42"/>
      <c r="E195" s="42">
        <v>4793514433</v>
      </c>
      <c r="H195" s="35" t="s">
        <v>580</v>
      </c>
    </row>
    <row r="196" spans="1:8" x14ac:dyDescent="0.2">
      <c r="A196" s="1" t="s">
        <v>660</v>
      </c>
      <c r="C196" s="42"/>
      <c r="D196" s="42"/>
      <c r="E196" s="42"/>
      <c r="H196" s="35" t="s">
        <v>582</v>
      </c>
    </row>
    <row r="197" spans="1:8" x14ac:dyDescent="0.2">
      <c r="A197" s="1" t="s">
        <v>849</v>
      </c>
      <c r="C197" s="42">
        <v>0</v>
      </c>
      <c r="D197" s="42"/>
      <c r="E197" s="42"/>
      <c r="H197" s="35"/>
    </row>
    <row r="198" spans="1:8" ht="13.5" thickBot="1" x14ac:dyDescent="0.25">
      <c r="C198" s="43">
        <f>SUM(C195:C197)</f>
        <v>5117345835</v>
      </c>
      <c r="D198" s="44"/>
      <c r="E198" s="43">
        <f>SUM(E195:E196)</f>
        <v>4793514433</v>
      </c>
    </row>
    <row r="199" spans="1:8" ht="13.5" thickTop="1" x14ac:dyDescent="0.2">
      <c r="C199" s="135"/>
      <c r="D199" s="44"/>
      <c r="E199" s="135"/>
    </row>
    <row r="200" spans="1:8" x14ac:dyDescent="0.2">
      <c r="A200" s="3" t="s">
        <v>1049</v>
      </c>
      <c r="C200" s="135"/>
      <c r="D200" s="44"/>
      <c r="E200" s="135"/>
    </row>
    <row r="201" spans="1:8" ht="13.5" thickBot="1" x14ac:dyDescent="0.25">
      <c r="C201" s="149" t="str">
        <f>H5</f>
        <v>Quý 4 Năm</v>
      </c>
      <c r="D201" s="149"/>
      <c r="E201" s="149"/>
    </row>
    <row r="202" spans="1:8" ht="13.5" thickTop="1" x14ac:dyDescent="0.2">
      <c r="C202" s="118">
        <v>2016</v>
      </c>
      <c r="D202" s="3"/>
      <c r="E202" s="118">
        <v>2015</v>
      </c>
    </row>
    <row r="203" spans="1:8" x14ac:dyDescent="0.2">
      <c r="C203" s="29" t="s">
        <v>130</v>
      </c>
      <c r="D203" s="29"/>
      <c r="E203" s="29" t="s">
        <v>130</v>
      </c>
    </row>
    <row r="204" spans="1:8" x14ac:dyDescent="0.2">
      <c r="A204" s="35" t="s">
        <v>1050</v>
      </c>
      <c r="C204" s="136">
        <f>18052000000-C205</f>
        <v>18012000000</v>
      </c>
      <c r="D204" s="136"/>
      <c r="E204" s="136">
        <v>0</v>
      </c>
    </row>
    <row r="205" spans="1:8" x14ac:dyDescent="0.2">
      <c r="A205" s="35" t="s">
        <v>1051</v>
      </c>
      <c r="C205" s="136">
        <v>40000000</v>
      </c>
      <c r="D205" s="136"/>
      <c r="E205" s="136">
        <v>0</v>
      </c>
    </row>
    <row r="206" spans="1:8" ht="13.5" thickBot="1" x14ac:dyDescent="0.25">
      <c r="C206" s="43">
        <f>SUM(C203:C205)</f>
        <v>18052000000</v>
      </c>
      <c r="D206" s="44"/>
      <c r="E206" s="43">
        <f>SUM(E203:E204)</f>
        <v>0</v>
      </c>
    </row>
    <row r="207" spans="1:8" ht="13.5" thickTop="1" x14ac:dyDescent="0.2">
      <c r="C207" s="135"/>
      <c r="D207" s="44"/>
      <c r="E207" s="135"/>
    </row>
    <row r="208" spans="1:8" ht="13.5" thickBot="1" x14ac:dyDescent="0.25">
      <c r="A208" s="3" t="s">
        <v>1052</v>
      </c>
      <c r="C208" s="149" t="str">
        <f>H5</f>
        <v>Quý 4 Năm</v>
      </c>
      <c r="D208" s="149"/>
      <c r="E208" s="149"/>
    </row>
    <row r="209" spans="1:5" ht="13.5" thickTop="1" x14ac:dyDescent="0.2">
      <c r="C209" s="118">
        <v>2016</v>
      </c>
      <c r="D209" s="3"/>
      <c r="E209" s="118">
        <v>2015</v>
      </c>
    </row>
    <row r="210" spans="1:5" x14ac:dyDescent="0.2">
      <c r="C210" s="29" t="s">
        <v>130</v>
      </c>
      <c r="D210" s="29"/>
      <c r="E210" s="29" t="s">
        <v>130</v>
      </c>
    </row>
    <row r="211" spans="1:5" x14ac:dyDescent="0.2">
      <c r="A211" s="35" t="s">
        <v>1053</v>
      </c>
      <c r="C211" s="135">
        <v>114519940</v>
      </c>
      <c r="D211" s="44"/>
      <c r="E211" s="135">
        <v>0</v>
      </c>
    </row>
    <row r="212" spans="1:5" ht="13.5" thickBot="1" x14ac:dyDescent="0.25">
      <c r="C212" s="43">
        <f>SUM(C211)</f>
        <v>114519940</v>
      </c>
      <c r="D212" s="44"/>
      <c r="E212" s="43">
        <f>SUM(E211)</f>
        <v>0</v>
      </c>
    </row>
    <row r="213" spans="1:5" ht="13.5" thickTop="1" x14ac:dyDescent="0.2">
      <c r="C213" s="135"/>
      <c r="D213" s="44"/>
      <c r="E213" s="135"/>
    </row>
    <row r="214" spans="1:5" x14ac:dyDescent="0.2">
      <c r="C214" s="135"/>
      <c r="D214" s="44"/>
      <c r="E214" s="135"/>
    </row>
    <row r="215" spans="1:5" x14ac:dyDescent="0.2">
      <c r="A215" s="3" t="s">
        <v>1054</v>
      </c>
      <c r="C215" s="135"/>
      <c r="D215" s="44"/>
      <c r="E215" s="135"/>
    </row>
    <row r="216" spans="1:5" ht="13.5" thickBot="1" x14ac:dyDescent="0.25">
      <c r="C216" s="149" t="str">
        <f>H5</f>
        <v>Quý 4 Năm</v>
      </c>
      <c r="D216" s="149"/>
      <c r="E216" s="149"/>
    </row>
    <row r="217" spans="1:5" ht="13.5" thickTop="1" x14ac:dyDescent="0.2">
      <c r="C217" s="118">
        <v>2016</v>
      </c>
      <c r="D217" s="3"/>
      <c r="E217" s="118">
        <v>2015</v>
      </c>
    </row>
    <row r="218" spans="1:5" x14ac:dyDescent="0.2">
      <c r="C218" s="29" t="s">
        <v>130</v>
      </c>
      <c r="D218" s="29"/>
      <c r="E218" s="29" t="s">
        <v>130</v>
      </c>
    </row>
    <row r="219" spans="1:5" x14ac:dyDescent="0.2">
      <c r="A219" s="35" t="s">
        <v>1055</v>
      </c>
      <c r="C219" s="135">
        <v>18620096503</v>
      </c>
      <c r="D219" s="44"/>
      <c r="E219" s="135">
        <v>0</v>
      </c>
    </row>
    <row r="220" spans="1:5" x14ac:dyDescent="0.2">
      <c r="A220" s="35" t="s">
        <v>1056</v>
      </c>
      <c r="C220" s="135">
        <f>19635511602-C219</f>
        <v>1015415099</v>
      </c>
      <c r="D220" s="44"/>
      <c r="E220" s="135">
        <v>345176370</v>
      </c>
    </row>
    <row r="221" spans="1:5" ht="13.5" thickBot="1" x14ac:dyDescent="0.25">
      <c r="C221" s="43">
        <f>SUM(C219:C220)</f>
        <v>19635511602</v>
      </c>
      <c r="D221" s="44"/>
      <c r="E221" s="43">
        <f>SUM(E220)</f>
        <v>345176370</v>
      </c>
    </row>
    <row r="222" spans="1:5" ht="13.5" thickTop="1" x14ac:dyDescent="0.2">
      <c r="C222" s="135"/>
      <c r="D222" s="44"/>
      <c r="E222" s="135"/>
    </row>
    <row r="223" spans="1:5" x14ac:dyDescent="0.2">
      <c r="C223" s="135"/>
      <c r="D223" s="44"/>
      <c r="E223" s="135"/>
    </row>
    <row r="224" spans="1:5" x14ac:dyDescent="0.2">
      <c r="A224" s="3" t="s">
        <v>1073</v>
      </c>
      <c r="C224" s="135"/>
      <c r="D224" s="44"/>
      <c r="E224" s="135"/>
    </row>
    <row r="225" spans="1:9" ht="13.5" thickBot="1" x14ac:dyDescent="0.25">
      <c r="C225" s="149">
        <f>H12</f>
        <v>0</v>
      </c>
      <c r="D225" s="149"/>
      <c r="E225" s="149"/>
    </row>
    <row r="226" spans="1:9" ht="13.5" thickTop="1" x14ac:dyDescent="0.2">
      <c r="C226" s="141">
        <v>2016</v>
      </c>
      <c r="D226" s="3"/>
      <c r="E226" s="141">
        <v>2015</v>
      </c>
    </row>
    <row r="227" spans="1:9" x14ac:dyDescent="0.2">
      <c r="C227" s="29" t="s">
        <v>130</v>
      </c>
      <c r="D227" s="29"/>
      <c r="E227" s="29" t="s">
        <v>130</v>
      </c>
    </row>
    <row r="228" spans="1:9" x14ac:dyDescent="0.2">
      <c r="A228" s="35" t="s">
        <v>1072</v>
      </c>
      <c r="C228" s="135">
        <v>164772683</v>
      </c>
      <c r="D228" s="44"/>
      <c r="E228" s="135">
        <v>0</v>
      </c>
    </row>
    <row r="229" spans="1:9" x14ac:dyDescent="0.2">
      <c r="A229" s="35" t="s">
        <v>1074</v>
      </c>
      <c r="C229" s="135">
        <v>89590870</v>
      </c>
      <c r="D229" s="44"/>
      <c r="E229" s="135">
        <v>345176370</v>
      </c>
    </row>
    <row r="230" spans="1:9" ht="13.5" thickBot="1" x14ac:dyDescent="0.25">
      <c r="C230" s="43">
        <f>SUM(C228:C229)</f>
        <v>254363553</v>
      </c>
      <c r="D230" s="44"/>
      <c r="E230" s="43">
        <f>SUM(E229)</f>
        <v>345176370</v>
      </c>
    </row>
    <row r="231" spans="1:9" ht="13.5" thickTop="1" x14ac:dyDescent="0.2">
      <c r="A231" s="3" t="s">
        <v>1070</v>
      </c>
    </row>
    <row r="232" spans="1:9" ht="13.5" thickBot="1" x14ac:dyDescent="0.25">
      <c r="C232" s="149" t="str">
        <f>H5</f>
        <v>Quý 4 Năm</v>
      </c>
      <c r="D232" s="149"/>
      <c r="E232" s="149"/>
      <c r="I232" s="90"/>
    </row>
    <row r="233" spans="1:9" ht="13.5" thickTop="1" x14ac:dyDescent="0.2">
      <c r="C233" s="17">
        <v>2016</v>
      </c>
      <c r="D233" s="3"/>
      <c r="E233" s="17">
        <v>2015</v>
      </c>
      <c r="I233" s="90"/>
    </row>
    <row r="234" spans="1:9" x14ac:dyDescent="0.2">
      <c r="C234" s="29" t="s">
        <v>130</v>
      </c>
      <c r="D234" s="29"/>
      <c r="E234" s="29" t="s">
        <v>130</v>
      </c>
      <c r="I234" s="90"/>
    </row>
    <row r="235" spans="1:9" x14ac:dyDescent="0.2">
      <c r="A235" s="1" t="s">
        <v>661</v>
      </c>
      <c r="C235" s="42">
        <f>VLOOKUP(H235,CDPS!$1:$1048576,6,TRUE)</f>
        <v>1271186561</v>
      </c>
      <c r="E235" s="42">
        <v>558523720</v>
      </c>
      <c r="H235" s="35" t="s">
        <v>636</v>
      </c>
    </row>
    <row r="236" spans="1:9" x14ac:dyDescent="0.2">
      <c r="A236" s="1" t="s">
        <v>662</v>
      </c>
      <c r="C236" s="42">
        <f>VLOOKUP(H236,CDPS!$1:$1048576,6,TRUE)-1000000</f>
        <v>3575282319</v>
      </c>
      <c r="E236" s="42">
        <v>647188464</v>
      </c>
      <c r="H236" s="35" t="s">
        <v>646</v>
      </c>
    </row>
    <row r="237" spans="1:9" x14ac:dyDescent="0.2">
      <c r="A237" s="1" t="s">
        <v>663</v>
      </c>
      <c r="C237" s="42">
        <f>VLOOKUP(H237,CDPS!$1:$1048576,6,TRUE)</f>
        <v>83908059</v>
      </c>
      <c r="E237" s="42">
        <v>57769239</v>
      </c>
      <c r="H237" s="35" t="s">
        <v>642</v>
      </c>
    </row>
    <row r="238" spans="1:9" x14ac:dyDescent="0.2">
      <c r="A238" s="1" t="s">
        <v>664</v>
      </c>
      <c r="C238" s="42">
        <f>VLOOKUP(H238,CDPS!$1:$1048576,6,TRUE)</f>
        <v>0</v>
      </c>
      <c r="E238" s="42">
        <v>0</v>
      </c>
      <c r="H238" s="35" t="s">
        <v>644</v>
      </c>
    </row>
    <row r="239" spans="1:9" x14ac:dyDescent="0.2">
      <c r="A239" s="1" t="s">
        <v>665</v>
      </c>
      <c r="C239" s="42">
        <f>VLOOKUP(H239,CDPS!$1:$1048576,6,TRUE)</f>
        <v>0</v>
      </c>
      <c r="E239" s="42">
        <v>0</v>
      </c>
      <c r="H239" s="35" t="s">
        <v>393</v>
      </c>
    </row>
    <row r="240" spans="1:9" ht="13.5" thickBot="1" x14ac:dyDescent="0.25">
      <c r="C240" s="43">
        <f>SUM(C235:C239)</f>
        <v>4930376939</v>
      </c>
      <c r="E240" s="43">
        <f>SUM(E235:E239)</f>
        <v>1263481423</v>
      </c>
    </row>
    <row r="241" spans="1:9" ht="13.5" thickTop="1" x14ac:dyDescent="0.2">
      <c r="A241" s="3" t="s">
        <v>1071</v>
      </c>
    </row>
    <row r="242" spans="1:9" ht="27" customHeight="1" x14ac:dyDescent="0.2">
      <c r="A242" s="151" t="s">
        <v>666</v>
      </c>
      <c r="B242" s="151"/>
      <c r="C242" s="151"/>
      <c r="D242" s="151"/>
      <c r="E242" s="151"/>
      <c r="F242" s="151"/>
      <c r="G242" s="151"/>
    </row>
    <row r="243" spans="1:9" ht="13.5" thickBot="1" x14ac:dyDescent="0.25">
      <c r="C243" s="149" t="str">
        <f>$H$5</f>
        <v>Quý 4 Năm</v>
      </c>
      <c r="D243" s="149"/>
      <c r="E243" s="149"/>
    </row>
    <row r="244" spans="1:9" ht="13.5" thickTop="1" x14ac:dyDescent="0.2">
      <c r="C244" s="17">
        <v>2016</v>
      </c>
      <c r="D244" s="3"/>
      <c r="E244" s="17">
        <v>2015</v>
      </c>
    </row>
    <row r="245" spans="1:9" x14ac:dyDescent="0.2">
      <c r="C245" s="29" t="s">
        <v>130</v>
      </c>
      <c r="D245" s="29"/>
      <c r="E245" s="29" t="s">
        <v>130</v>
      </c>
    </row>
    <row r="246" spans="1:9" x14ac:dyDescent="0.2">
      <c r="A246" s="1" t="s">
        <v>667</v>
      </c>
      <c r="C246" s="6">
        <f>TNTD!D62</f>
        <v>-7474088932</v>
      </c>
      <c r="D246" s="6"/>
      <c r="E246" s="6">
        <v>4223707432</v>
      </c>
    </row>
    <row r="247" spans="1:9" x14ac:dyDescent="0.2">
      <c r="A247" s="1" t="s">
        <v>668</v>
      </c>
      <c r="C247" s="6"/>
      <c r="D247" s="6"/>
      <c r="E247" s="6">
        <f>E246*22%</f>
        <v>929215635.03999996</v>
      </c>
      <c r="I247" s="90">
        <f>+E247-E254</f>
        <v>179483172</v>
      </c>
    </row>
    <row r="248" spans="1:9" x14ac:dyDescent="0.2">
      <c r="A248" s="1" t="s">
        <v>669</v>
      </c>
      <c r="C248" s="6"/>
      <c r="D248" s="6"/>
      <c r="E248" s="6"/>
    </row>
    <row r="249" spans="1:9" x14ac:dyDescent="0.2">
      <c r="A249" s="1" t="s">
        <v>670</v>
      </c>
      <c r="C249" s="6"/>
      <c r="D249" s="6"/>
      <c r="E249" s="6">
        <f>815832600*22%</f>
        <v>179483172</v>
      </c>
    </row>
    <row r="250" spans="1:9" x14ac:dyDescent="0.2">
      <c r="A250" s="1" t="s">
        <v>671</v>
      </c>
      <c r="C250" s="6">
        <v>0</v>
      </c>
      <c r="D250" s="6"/>
      <c r="E250" s="6"/>
    </row>
    <row r="251" spans="1:9" x14ac:dyDescent="0.2">
      <c r="A251" s="1" t="s">
        <v>672</v>
      </c>
      <c r="C251" s="6">
        <f>C247-C249+C250</f>
        <v>0</v>
      </c>
      <c r="D251" s="6"/>
      <c r="E251" s="6">
        <f>E247-E249+E250</f>
        <v>749732463.03999996</v>
      </c>
    </row>
    <row r="252" spans="1:9" x14ac:dyDescent="0.2">
      <c r="C252" s="6"/>
      <c r="D252" s="6"/>
      <c r="E252" s="6"/>
    </row>
    <row r="253" spans="1:9" ht="38.25" x14ac:dyDescent="0.2">
      <c r="A253" s="12" t="s">
        <v>673</v>
      </c>
      <c r="C253" s="6"/>
      <c r="D253" s="6"/>
      <c r="E253" s="6"/>
    </row>
    <row r="254" spans="1:9" ht="13.5" thickBot="1" x14ac:dyDescent="0.25">
      <c r="A254" s="1" t="s">
        <v>674</v>
      </c>
      <c r="C254" s="51"/>
      <c r="D254" s="6"/>
      <c r="E254" s="51">
        <f>E251</f>
        <v>749732463.03999996</v>
      </c>
      <c r="I254" s="90"/>
    </row>
    <row r="255" spans="1:9" ht="39" thickTop="1" x14ac:dyDescent="0.2">
      <c r="A255" s="12" t="s">
        <v>675</v>
      </c>
      <c r="C255" s="6">
        <f>TNTD!D67</f>
        <v>0</v>
      </c>
      <c r="D255" s="6"/>
      <c r="E255" s="6">
        <v>0</v>
      </c>
    </row>
    <row r="257" spans="1:8" ht="12.75" customHeight="1" x14ac:dyDescent="0.2">
      <c r="A257" s="151" t="s">
        <v>1057</v>
      </c>
      <c r="B257" s="151"/>
      <c r="C257" s="151"/>
      <c r="D257" s="151"/>
      <c r="E257" s="151"/>
      <c r="F257" s="151"/>
      <c r="G257" s="12"/>
    </row>
    <row r="258" spans="1:8" x14ac:dyDescent="0.2">
      <c r="A258" s="151"/>
      <c r="B258" s="151"/>
      <c r="C258" s="151"/>
      <c r="D258" s="151"/>
      <c r="E258" s="151"/>
      <c r="F258" s="151"/>
      <c r="G258" s="12"/>
    </row>
    <row r="259" spans="1:8" x14ac:dyDescent="0.2">
      <c r="A259" s="150" t="s">
        <v>833</v>
      </c>
      <c r="B259" s="150"/>
      <c r="C259" s="150"/>
      <c r="D259" s="150"/>
      <c r="E259" s="150"/>
      <c r="F259" s="150"/>
      <c r="G259" s="150"/>
    </row>
    <row r="260" spans="1:8" x14ac:dyDescent="0.2">
      <c r="A260" s="3" t="s">
        <v>834</v>
      </c>
    </row>
    <row r="261" spans="1:8" ht="13.5" thickBot="1" x14ac:dyDescent="0.25">
      <c r="C261" s="149" t="str">
        <f>$H$5</f>
        <v>Quý 4 Năm</v>
      </c>
      <c r="D261" s="149"/>
      <c r="E261" s="149"/>
    </row>
    <row r="262" spans="1:8" ht="13.5" thickTop="1" x14ac:dyDescent="0.2">
      <c r="C262" s="17">
        <v>2016</v>
      </c>
      <c r="D262" s="3"/>
      <c r="E262" s="17">
        <v>2015</v>
      </c>
    </row>
    <row r="263" spans="1:8" x14ac:dyDescent="0.2">
      <c r="C263" s="29" t="s">
        <v>130</v>
      </c>
      <c r="D263" s="29"/>
      <c r="E263" s="29" t="s">
        <v>130</v>
      </c>
    </row>
    <row r="264" spans="1:8" x14ac:dyDescent="0.2">
      <c r="A264" s="1" t="s">
        <v>835</v>
      </c>
      <c r="C264" s="6">
        <f>VLOOKUP(H264,CDPS!$1:$1048576,7,0)</f>
        <v>47732451</v>
      </c>
      <c r="E264" s="6">
        <v>885153</v>
      </c>
      <c r="H264" s="35" t="s">
        <v>316</v>
      </c>
    </row>
    <row r="265" spans="1:8" x14ac:dyDescent="0.2">
      <c r="A265" s="1" t="s">
        <v>836</v>
      </c>
      <c r="C265" s="6">
        <f>VLOOKUP(H265,CDPS!$1:$1048576,7,0)</f>
        <v>130161018924</v>
      </c>
      <c r="E265" s="6">
        <v>2526932779</v>
      </c>
      <c r="H265" s="35" t="s">
        <v>318</v>
      </c>
    </row>
    <row r="266" spans="1:8" ht="13.5" thickBot="1" x14ac:dyDescent="0.25">
      <c r="C266" s="41">
        <f>SUM(C264:C265)</f>
        <v>130208751375</v>
      </c>
      <c r="E266" s="51">
        <f>SUM(E264:E265)</f>
        <v>2527817932</v>
      </c>
    </row>
    <row r="267" spans="1:8" ht="13.5" thickTop="1" x14ac:dyDescent="0.2"/>
    <row r="273" spans="1:13" x14ac:dyDescent="0.2">
      <c r="A273" s="3" t="s">
        <v>837</v>
      </c>
    </row>
    <row r="274" spans="1:13" x14ac:dyDescent="0.2">
      <c r="A274" s="3" t="s">
        <v>1058</v>
      </c>
    </row>
    <row r="275" spans="1:13" ht="13.5" thickBot="1" x14ac:dyDescent="0.25">
      <c r="F275" s="170" t="s">
        <v>850</v>
      </c>
      <c r="G275" s="170"/>
      <c r="H275" s="170"/>
      <c r="I275" s="170"/>
    </row>
    <row r="276" spans="1:13" ht="44.25" customHeight="1" thickTop="1" x14ac:dyDescent="0.2">
      <c r="D276" s="171" t="s">
        <v>851</v>
      </c>
      <c r="E276" s="171"/>
      <c r="F276" s="172" t="s">
        <v>852</v>
      </c>
      <c r="G276" s="172"/>
      <c r="H276" s="172" t="s">
        <v>853</v>
      </c>
      <c r="I276" s="172"/>
      <c r="J276" s="171" t="s">
        <v>854</v>
      </c>
      <c r="K276" s="171"/>
      <c r="L276" s="168" t="s">
        <v>855</v>
      </c>
      <c r="M276" s="168"/>
    </row>
    <row r="277" spans="1:13" x14ac:dyDescent="0.2">
      <c r="D277" s="169" t="s">
        <v>130</v>
      </c>
      <c r="E277" s="169"/>
      <c r="F277" s="169" t="s">
        <v>130</v>
      </c>
      <c r="G277" s="169"/>
      <c r="H277" s="169" t="s">
        <v>130</v>
      </c>
      <c r="I277" s="169"/>
      <c r="J277" s="169" t="s">
        <v>130</v>
      </c>
      <c r="K277" s="169"/>
      <c r="L277" s="169" t="s">
        <v>130</v>
      </c>
      <c r="M277" s="169"/>
    </row>
    <row r="278" spans="1:13" ht="12.75" customHeight="1" x14ac:dyDescent="0.2">
      <c r="A278" s="148" t="s">
        <v>856</v>
      </c>
      <c r="B278" s="148"/>
      <c r="C278" s="148"/>
      <c r="D278" s="173">
        <f>SUM(D279:E281)</f>
        <v>353980487208</v>
      </c>
      <c r="E278" s="173"/>
      <c r="F278" s="173">
        <f>SUM(F279:G281)</f>
        <v>17794997</v>
      </c>
      <c r="G278" s="173"/>
      <c r="H278" s="173">
        <f>SUM(H279:I281)</f>
        <v>-10418852392</v>
      </c>
      <c r="I278" s="173"/>
      <c r="J278" s="173">
        <f>SUM(J279:K281)</f>
        <v>343579217220</v>
      </c>
      <c r="K278" s="173"/>
      <c r="L278" s="173">
        <v>-10418852392</v>
      </c>
      <c r="M278" s="173"/>
    </row>
    <row r="279" spans="1:13" x14ac:dyDescent="0.2">
      <c r="A279" s="147" t="s">
        <v>857</v>
      </c>
      <c r="B279" s="147"/>
      <c r="C279" s="147"/>
      <c r="D279" s="174">
        <v>101976223808</v>
      </c>
      <c r="E279" s="174"/>
      <c r="F279" s="174">
        <v>17794997</v>
      </c>
      <c r="G279" s="174"/>
      <c r="H279" s="175">
        <v>-10414588992</v>
      </c>
      <c r="I279" s="175"/>
      <c r="J279" s="174">
        <v>91579217220</v>
      </c>
      <c r="K279" s="174"/>
      <c r="L279" s="174">
        <v>-10414588992</v>
      </c>
      <c r="M279" s="174"/>
    </row>
    <row r="280" spans="1:13" x14ac:dyDescent="0.2">
      <c r="A280" s="146" t="s">
        <v>858</v>
      </c>
      <c r="B280" s="146"/>
      <c r="C280" s="146"/>
      <c r="D280" s="174">
        <v>4263400</v>
      </c>
      <c r="E280" s="174"/>
      <c r="F280" s="176">
        <v>0</v>
      </c>
      <c r="G280" s="176"/>
      <c r="H280" s="175">
        <v>-4263400</v>
      </c>
      <c r="I280" s="175"/>
      <c r="J280" s="174">
        <v>0</v>
      </c>
      <c r="K280" s="174"/>
      <c r="L280" s="174">
        <v>-4263400</v>
      </c>
      <c r="M280" s="174"/>
    </row>
    <row r="281" spans="1:13" x14ac:dyDescent="0.2">
      <c r="A281" s="146" t="s">
        <v>859</v>
      </c>
      <c r="B281" s="146"/>
      <c r="C281" s="146"/>
      <c r="D281" s="174">
        <f>404300000000-152300000000</f>
        <v>252000000000</v>
      </c>
      <c r="E281" s="174"/>
      <c r="F281" s="176">
        <v>0</v>
      </c>
      <c r="G281" s="176"/>
      <c r="H281" s="176">
        <v>0</v>
      </c>
      <c r="I281" s="176"/>
      <c r="J281" s="174">
        <v>252000000000</v>
      </c>
      <c r="K281" s="174"/>
      <c r="L281" s="174">
        <v>0</v>
      </c>
      <c r="M281" s="174"/>
    </row>
    <row r="282" spans="1:13" x14ac:dyDescent="0.2">
      <c r="A282" s="150" t="s">
        <v>860</v>
      </c>
      <c r="B282" s="150"/>
      <c r="C282" s="150"/>
      <c r="D282" s="173">
        <f>SUM(D283:E284)</f>
        <v>17776935658</v>
      </c>
      <c r="E282" s="173"/>
      <c r="F282" s="173">
        <f>SUM(F283:G284)</f>
        <v>0</v>
      </c>
      <c r="G282" s="173"/>
      <c r="H282" s="173">
        <f>SUM(H283:I284)</f>
        <v>-14929387733</v>
      </c>
      <c r="I282" s="173"/>
      <c r="J282" s="173">
        <f>SUM(J283:K284)</f>
        <v>0</v>
      </c>
      <c r="K282" s="173"/>
      <c r="L282" s="173">
        <v>-14929387733</v>
      </c>
      <c r="M282" s="173"/>
    </row>
    <row r="283" spans="1:13" x14ac:dyDescent="0.2">
      <c r="A283" s="146" t="s">
        <v>861</v>
      </c>
      <c r="B283" s="146"/>
      <c r="C283" s="146"/>
      <c r="D283" s="174">
        <v>6489200570</v>
      </c>
      <c r="E283" s="174"/>
      <c r="F283" s="176"/>
      <c r="G283" s="176"/>
      <c r="H283" s="174">
        <v>-3641652645</v>
      </c>
      <c r="I283" s="174"/>
      <c r="J283" s="174"/>
      <c r="K283" s="174"/>
      <c r="L283" s="174">
        <v>-3641652645</v>
      </c>
      <c r="M283" s="174"/>
    </row>
    <row r="284" spans="1:13" x14ac:dyDescent="0.2">
      <c r="A284" s="146" t="s">
        <v>862</v>
      </c>
      <c r="B284" s="146"/>
      <c r="C284" s="146"/>
      <c r="D284" s="177">
        <v>11287735088</v>
      </c>
      <c r="E284" s="177"/>
      <c r="F284" s="179"/>
      <c r="G284" s="179"/>
      <c r="H284" s="177">
        <v>-11287735088</v>
      </c>
      <c r="I284" s="177"/>
      <c r="J284" s="177"/>
      <c r="K284" s="177"/>
      <c r="L284" s="177">
        <v>-11287735088</v>
      </c>
      <c r="M284" s="177"/>
    </row>
    <row r="285" spans="1:13" ht="13.5" thickBot="1" x14ac:dyDescent="0.25">
      <c r="D285" s="178">
        <f>D282+D278</f>
        <v>371757422866</v>
      </c>
      <c r="E285" s="178"/>
      <c r="F285" s="178">
        <f>F282+F278</f>
        <v>17794997</v>
      </c>
      <c r="G285" s="178"/>
      <c r="H285" s="178">
        <f>H282+H278</f>
        <v>-25348240125</v>
      </c>
      <c r="I285" s="178"/>
      <c r="J285" s="178">
        <f>J282+J278</f>
        <v>343579217220</v>
      </c>
      <c r="K285" s="178"/>
      <c r="L285" s="178">
        <v>-25348240125</v>
      </c>
      <c r="M285" s="178"/>
    </row>
    <row r="286" spans="1:13" ht="13.5" thickTop="1" x14ac:dyDescent="0.2"/>
    <row r="287" spans="1:13" x14ac:dyDescent="0.2">
      <c r="D287" s="181" t="s">
        <v>863</v>
      </c>
      <c r="E287" s="181"/>
      <c r="F287" s="181"/>
      <c r="G287" s="181"/>
      <c r="H287" s="181"/>
      <c r="I287" s="181"/>
      <c r="J287" s="181"/>
      <c r="K287" s="181"/>
    </row>
    <row r="289" spans="1:13" ht="54.75" customHeight="1" x14ac:dyDescent="0.2">
      <c r="C289" s="91" t="s">
        <v>138</v>
      </c>
      <c r="D289" s="171" t="s">
        <v>864</v>
      </c>
      <c r="E289" s="171"/>
      <c r="F289" s="171" t="s">
        <v>865</v>
      </c>
      <c r="G289" s="171"/>
      <c r="H289" s="171" t="s">
        <v>866</v>
      </c>
      <c r="I289" s="171"/>
      <c r="J289" s="171" t="s">
        <v>867</v>
      </c>
      <c r="K289" s="171"/>
      <c r="L289" s="171" t="s">
        <v>868</v>
      </c>
      <c r="M289" s="171"/>
    </row>
    <row r="290" spans="1:13" x14ac:dyDescent="0.2">
      <c r="D290" s="180" t="s">
        <v>130</v>
      </c>
      <c r="E290" s="180"/>
      <c r="F290" s="180" t="s">
        <v>130</v>
      </c>
      <c r="G290" s="180"/>
      <c r="H290" s="180" t="s">
        <v>130</v>
      </c>
      <c r="I290" s="180"/>
      <c r="J290" s="180" t="s">
        <v>130</v>
      </c>
      <c r="K290" s="180"/>
      <c r="L290" s="180" t="s">
        <v>130</v>
      </c>
      <c r="M290" s="180"/>
    </row>
    <row r="291" spans="1:13" ht="12.75" customHeight="1" x14ac:dyDescent="0.2">
      <c r="A291" s="154" t="s">
        <v>869</v>
      </c>
      <c r="B291" s="154"/>
      <c r="C291" s="122">
        <f>C292+C297</f>
        <v>10224282</v>
      </c>
      <c r="D291" s="182">
        <f>101980487208</f>
        <v>101980487208</v>
      </c>
      <c r="E291" s="182"/>
      <c r="F291" s="182">
        <f>F292+F297</f>
        <v>91579217220</v>
      </c>
      <c r="G291" s="182"/>
      <c r="H291" s="182">
        <f>H292+H297</f>
        <v>10418852392</v>
      </c>
      <c r="I291" s="182"/>
      <c r="J291" s="182">
        <f>J292+J297</f>
        <v>137009674</v>
      </c>
      <c r="K291" s="182"/>
      <c r="L291" s="182">
        <f>H291-J291</f>
        <v>10281842718</v>
      </c>
      <c r="M291" s="182"/>
    </row>
    <row r="292" spans="1:13" x14ac:dyDescent="0.2">
      <c r="A292" s="146" t="s">
        <v>857</v>
      </c>
      <c r="B292" s="146"/>
      <c r="C292" s="121">
        <f>SUM(C293:C296)</f>
        <v>10223951</v>
      </c>
      <c r="D292" s="183">
        <f>SUM(D293:E296)</f>
        <v>101976223808</v>
      </c>
      <c r="E292" s="183"/>
      <c r="F292" s="183">
        <v>91579217220</v>
      </c>
      <c r="G292" s="183"/>
      <c r="H292" s="183">
        <f>10418852392-H297</f>
        <v>10414588992</v>
      </c>
      <c r="I292" s="183"/>
      <c r="J292" s="183">
        <f>137009674-J297</f>
        <v>132746274</v>
      </c>
      <c r="K292" s="183"/>
      <c r="L292" s="183">
        <f>H292-J292</f>
        <v>10281842718</v>
      </c>
      <c r="M292" s="183"/>
    </row>
    <row r="293" spans="1:13" x14ac:dyDescent="0.2">
      <c r="A293" s="153" t="s">
        <v>957</v>
      </c>
      <c r="B293" s="153"/>
      <c r="C293" s="121">
        <v>8500</v>
      </c>
      <c r="D293" s="183">
        <v>261140000</v>
      </c>
      <c r="E293" s="183"/>
      <c r="F293" s="183">
        <v>276250000</v>
      </c>
      <c r="G293" s="183"/>
      <c r="H293" s="183">
        <v>0</v>
      </c>
      <c r="I293" s="183"/>
      <c r="J293" s="183">
        <v>0</v>
      </c>
      <c r="K293" s="183"/>
      <c r="L293" s="183">
        <f t="shared" ref="L293:L295" si="1">H293-J293</f>
        <v>0</v>
      </c>
      <c r="M293" s="183"/>
    </row>
    <row r="294" spans="1:13" x14ac:dyDescent="0.2">
      <c r="A294" s="120" t="s">
        <v>230</v>
      </c>
      <c r="B294" s="120"/>
      <c r="C294" s="121">
        <v>10015107</v>
      </c>
      <c r="D294" s="121"/>
      <c r="E294" s="121">
        <v>100151123364</v>
      </c>
      <c r="F294" s="184">
        <v>90135963000</v>
      </c>
      <c r="G294" s="184"/>
      <c r="H294" s="184">
        <v>10015160364</v>
      </c>
      <c r="I294" s="184"/>
      <c r="J294" s="184">
        <v>0</v>
      </c>
      <c r="K294" s="184"/>
      <c r="L294" s="183">
        <f t="shared" si="1"/>
        <v>10015160364</v>
      </c>
      <c r="M294" s="183"/>
    </row>
    <row r="295" spans="1:13" x14ac:dyDescent="0.2">
      <c r="A295" s="120" t="s">
        <v>966</v>
      </c>
      <c r="B295" s="120"/>
      <c r="C295" s="121">
        <v>200000</v>
      </c>
      <c r="D295" s="121"/>
      <c r="E295" s="121">
        <v>1557500000</v>
      </c>
      <c r="F295" s="184">
        <v>1160000000</v>
      </c>
      <c r="G295" s="184"/>
      <c r="H295" s="184">
        <v>397500000</v>
      </c>
      <c r="I295" s="184"/>
      <c r="J295" s="184">
        <v>130900000</v>
      </c>
      <c r="K295" s="184"/>
      <c r="L295" s="183">
        <f t="shared" si="1"/>
        <v>266600000</v>
      </c>
      <c r="M295" s="183"/>
    </row>
    <row r="296" spans="1:13" x14ac:dyDescent="0.2">
      <c r="A296" s="153" t="s">
        <v>870</v>
      </c>
      <c r="B296" s="153"/>
      <c r="C296" s="121">
        <f>10224282-C294-C293-C295-C297</f>
        <v>344</v>
      </c>
      <c r="D296" s="183">
        <f>101980487208-E295-E294-D293-D297</f>
        <v>6460444</v>
      </c>
      <c r="E296" s="183"/>
      <c r="F296" s="183">
        <f>F292-F293-F294-F295</f>
        <v>7004220</v>
      </c>
      <c r="G296" s="183"/>
      <c r="H296" s="183">
        <f>H292-H293-H294-H295-H297</f>
        <v>-2334772</v>
      </c>
      <c r="I296" s="183"/>
      <c r="J296" s="183"/>
      <c r="K296" s="183"/>
      <c r="L296" s="183">
        <f t="shared" ref="L296:L297" si="2">H296-J296</f>
        <v>-2334772</v>
      </c>
      <c r="M296" s="183"/>
    </row>
    <row r="297" spans="1:13" x14ac:dyDescent="0.2">
      <c r="A297" s="151" t="s">
        <v>871</v>
      </c>
      <c r="B297" s="151"/>
      <c r="C297" s="121">
        <f>SUM(C298:C298)</f>
        <v>331</v>
      </c>
      <c r="D297" s="183">
        <f>D298</f>
        <v>4263400</v>
      </c>
      <c r="E297" s="183"/>
      <c r="F297" s="183">
        <f>SUM(F298:G298)</f>
        <v>0</v>
      </c>
      <c r="G297" s="183"/>
      <c r="H297" s="183">
        <v>4263400</v>
      </c>
      <c r="I297" s="183"/>
      <c r="J297" s="183">
        <f>135163400-J295</f>
        <v>4263400</v>
      </c>
      <c r="K297" s="183"/>
      <c r="L297" s="183">
        <f t="shared" si="2"/>
        <v>0</v>
      </c>
      <c r="M297" s="183"/>
    </row>
    <row r="298" spans="1:13" x14ac:dyDescent="0.2">
      <c r="A298" s="152" t="s">
        <v>870</v>
      </c>
      <c r="B298" s="152"/>
      <c r="C298" s="121">
        <v>331</v>
      </c>
      <c r="D298" s="183">
        <v>4263400</v>
      </c>
      <c r="E298" s="183"/>
      <c r="F298" s="183">
        <v>0</v>
      </c>
      <c r="G298" s="183"/>
      <c r="H298" s="183">
        <v>4263400</v>
      </c>
      <c r="I298" s="183"/>
      <c r="J298" s="183">
        <v>4263400</v>
      </c>
      <c r="K298" s="183"/>
      <c r="L298" s="183">
        <f>H298-J298</f>
        <v>0</v>
      </c>
      <c r="M298" s="183"/>
    </row>
    <row r="299" spans="1:13" x14ac:dyDescent="0.2">
      <c r="A299" s="148" t="s">
        <v>860</v>
      </c>
      <c r="B299" s="148"/>
      <c r="C299" s="121">
        <v>0</v>
      </c>
      <c r="D299" s="182">
        <v>17776935658</v>
      </c>
      <c r="E299" s="182"/>
      <c r="F299" s="183">
        <v>0</v>
      </c>
      <c r="G299" s="183"/>
      <c r="H299" s="182">
        <v>14929387733</v>
      </c>
      <c r="I299" s="182"/>
      <c r="J299" s="182">
        <v>14929387733</v>
      </c>
      <c r="K299" s="182"/>
      <c r="L299" s="182">
        <v>14929387733</v>
      </c>
      <c r="M299" s="182"/>
    </row>
    <row r="300" spans="1:13" x14ac:dyDescent="0.2">
      <c r="A300" s="151" t="s">
        <v>872</v>
      </c>
      <c r="B300" s="151"/>
      <c r="C300" s="121">
        <v>0</v>
      </c>
      <c r="D300" s="183">
        <v>6489200570</v>
      </c>
      <c r="E300" s="183"/>
      <c r="F300" s="183">
        <v>0</v>
      </c>
      <c r="G300" s="183"/>
      <c r="H300" s="183">
        <v>3641652645</v>
      </c>
      <c r="I300" s="183"/>
      <c r="J300" s="183">
        <v>3641652645</v>
      </c>
      <c r="K300" s="183"/>
      <c r="L300" s="183">
        <v>3641652645</v>
      </c>
      <c r="M300" s="183"/>
    </row>
    <row r="301" spans="1:13" x14ac:dyDescent="0.2">
      <c r="A301" s="151" t="s">
        <v>873</v>
      </c>
      <c r="B301" s="151"/>
      <c r="C301" s="121">
        <v>0</v>
      </c>
      <c r="D301" s="183">
        <v>11287735088</v>
      </c>
      <c r="E301" s="183"/>
      <c r="F301" s="183">
        <v>0</v>
      </c>
      <c r="G301" s="183"/>
      <c r="H301" s="183">
        <v>11287735088</v>
      </c>
      <c r="I301" s="183"/>
      <c r="J301" s="183">
        <v>11287735088</v>
      </c>
      <c r="K301" s="183"/>
      <c r="L301" s="183">
        <v>11287735088</v>
      </c>
      <c r="M301" s="183"/>
    </row>
    <row r="324" spans="1:7" x14ac:dyDescent="0.2">
      <c r="A324" s="3" t="s">
        <v>874</v>
      </c>
    </row>
    <row r="325" spans="1:7" x14ac:dyDescent="0.2">
      <c r="A325" s="1" t="s">
        <v>875</v>
      </c>
    </row>
    <row r="326" spans="1:7" ht="36" customHeight="1" x14ac:dyDescent="0.2">
      <c r="A326" s="147" t="s">
        <v>876</v>
      </c>
      <c r="B326" s="147"/>
      <c r="C326" s="147"/>
      <c r="D326" s="147"/>
      <c r="E326" s="147"/>
      <c r="F326" s="147"/>
      <c r="G326" s="2"/>
    </row>
    <row r="327" spans="1:7" ht="13.5" thickBot="1" x14ac:dyDescent="0.25">
      <c r="C327" s="149" t="s">
        <v>877</v>
      </c>
      <c r="D327" s="149"/>
      <c r="E327" s="149"/>
    </row>
    <row r="328" spans="1:7" ht="13.5" thickTop="1" x14ac:dyDescent="0.2">
      <c r="C328" s="138" t="s">
        <v>1059</v>
      </c>
      <c r="D328" s="3"/>
      <c r="E328" s="138" t="s">
        <v>1060</v>
      </c>
    </row>
    <row r="329" spans="1:7" x14ac:dyDescent="0.2">
      <c r="C329" s="29" t="s">
        <v>130</v>
      </c>
      <c r="D329" s="29"/>
      <c r="E329" s="29" t="s">
        <v>130</v>
      </c>
    </row>
    <row r="330" spans="1:7" x14ac:dyDescent="0.2">
      <c r="A330" s="1" t="s">
        <v>878</v>
      </c>
      <c r="C330" s="93">
        <v>242300000000</v>
      </c>
      <c r="D330" s="93"/>
      <c r="E330" s="93">
        <v>161000000000</v>
      </c>
    </row>
    <row r="331" spans="1:7" x14ac:dyDescent="0.2">
      <c r="A331" s="1" t="s">
        <v>879</v>
      </c>
      <c r="C331" s="93">
        <v>72000000000</v>
      </c>
      <c r="D331" s="93"/>
      <c r="E331" s="93">
        <v>22000000000</v>
      </c>
    </row>
    <row r="332" spans="1:7" x14ac:dyDescent="0.2">
      <c r="A332" s="1" t="s">
        <v>880</v>
      </c>
      <c r="C332" s="93">
        <v>30000000000</v>
      </c>
      <c r="D332" s="93"/>
      <c r="E332" s="93">
        <v>35000000000</v>
      </c>
    </row>
    <row r="333" spans="1:7" x14ac:dyDescent="0.2">
      <c r="A333" s="1" t="s">
        <v>881</v>
      </c>
      <c r="C333" s="93">
        <v>37000000000</v>
      </c>
      <c r="D333" s="93"/>
      <c r="E333" s="93">
        <v>4000000000</v>
      </c>
    </row>
    <row r="334" spans="1:7" x14ac:dyDescent="0.2">
      <c r="A334" s="1" t="s">
        <v>882</v>
      </c>
      <c r="C334" s="6"/>
      <c r="D334" s="6"/>
      <c r="E334" s="6">
        <v>60000000000</v>
      </c>
    </row>
    <row r="335" spans="1:7" ht="25.5" x14ac:dyDescent="0.2">
      <c r="A335" s="12" t="s">
        <v>883</v>
      </c>
      <c r="C335" s="6"/>
      <c r="D335" s="6"/>
      <c r="E335" s="6">
        <v>15000000000</v>
      </c>
    </row>
    <row r="336" spans="1:7" x14ac:dyDescent="0.2">
      <c r="A336" s="12" t="s">
        <v>1061</v>
      </c>
      <c r="C336" s="6">
        <v>23000000000</v>
      </c>
      <c r="D336" s="6"/>
      <c r="E336" s="6">
        <v>0</v>
      </c>
    </row>
    <row r="337" spans="1:6" ht="13.5" thickBot="1" x14ac:dyDescent="0.25">
      <c r="C337" s="41">
        <f>SUM(C330:C336)</f>
        <v>404300000000</v>
      </c>
      <c r="E337" s="41">
        <f>SUM(E330:E336)</f>
        <v>297000000000</v>
      </c>
    </row>
    <row r="338" spans="1:6" ht="13.5" thickTop="1" x14ac:dyDescent="0.2"/>
    <row r="339" spans="1:6" x14ac:dyDescent="0.2">
      <c r="A339" s="1" t="s">
        <v>884</v>
      </c>
    </row>
    <row r="340" spans="1:6" ht="33" customHeight="1" x14ac:dyDescent="0.2">
      <c r="A340" s="147" t="s">
        <v>885</v>
      </c>
      <c r="B340" s="147"/>
      <c r="C340" s="147"/>
      <c r="D340" s="147"/>
      <c r="E340" s="147"/>
      <c r="F340" s="147"/>
    </row>
    <row r="341" spans="1:6" x14ac:dyDescent="0.2">
      <c r="A341" s="1" t="s">
        <v>1062</v>
      </c>
    </row>
    <row r="342" spans="1:6" x14ac:dyDescent="0.2">
      <c r="A342" s="1" t="s">
        <v>1063</v>
      </c>
      <c r="C342" s="6">
        <v>2847547925</v>
      </c>
      <c r="D342" s="1" t="s">
        <v>1064</v>
      </c>
    </row>
    <row r="344" spans="1:6" x14ac:dyDescent="0.2">
      <c r="A344" s="1" t="s">
        <v>886</v>
      </c>
    </row>
    <row r="345" spans="1:6" ht="44.25" customHeight="1" x14ac:dyDescent="0.2">
      <c r="A345" s="147" t="s">
        <v>887</v>
      </c>
      <c r="B345" s="147"/>
      <c r="C345" s="147"/>
      <c r="D345" s="147"/>
      <c r="E345" s="147"/>
      <c r="F345" s="147"/>
    </row>
    <row r="346" spans="1:6" x14ac:dyDescent="0.2">
      <c r="A346" s="3" t="s">
        <v>888</v>
      </c>
    </row>
    <row r="347" spans="1:6" ht="13.5" thickBot="1" x14ac:dyDescent="0.25">
      <c r="C347" s="149" t="s">
        <v>877</v>
      </c>
      <c r="D347" s="149"/>
      <c r="E347" s="149"/>
    </row>
    <row r="348" spans="1:6" ht="13.5" thickTop="1" x14ac:dyDescent="0.2">
      <c r="C348" s="138" t="s">
        <v>1059</v>
      </c>
      <c r="D348" s="3"/>
      <c r="E348" s="138" t="s">
        <v>1060</v>
      </c>
    </row>
    <row r="349" spans="1:6" x14ac:dyDescent="0.2">
      <c r="C349" s="29" t="s">
        <v>130</v>
      </c>
      <c r="D349" s="29"/>
      <c r="E349" s="29" t="s">
        <v>130</v>
      </c>
    </row>
    <row r="350" spans="1:6" ht="13.5" thickBot="1" x14ac:dyDescent="0.25">
      <c r="A350" s="3" t="s">
        <v>889</v>
      </c>
      <c r="C350" s="95">
        <v>16924486112</v>
      </c>
      <c r="D350" s="6"/>
      <c r="E350" s="95">
        <v>14978963089</v>
      </c>
    </row>
    <row r="351" spans="1:6" ht="13.5" thickTop="1" x14ac:dyDescent="0.2">
      <c r="C351" s="6"/>
      <c r="D351" s="6"/>
      <c r="E351" s="6"/>
    </row>
    <row r="352" spans="1:6" ht="13.5" thickBot="1" x14ac:dyDescent="0.25">
      <c r="A352" s="3" t="s">
        <v>1065</v>
      </c>
      <c r="C352" s="95">
        <v>7627585500</v>
      </c>
      <c r="D352" s="6"/>
      <c r="E352" s="95">
        <v>0</v>
      </c>
    </row>
    <row r="353" spans="1:5" ht="13.5" thickTop="1" x14ac:dyDescent="0.2"/>
    <row r="354" spans="1:5" x14ac:dyDescent="0.2">
      <c r="A354" s="3"/>
    </row>
    <row r="356" spans="1:5" x14ac:dyDescent="0.2">
      <c r="C356" s="185"/>
      <c r="D356" s="185"/>
      <c r="E356" s="185"/>
    </row>
    <row r="357" spans="1:5" x14ac:dyDescent="0.2">
      <c r="C357" s="138"/>
      <c r="D357" s="3"/>
      <c r="E357" s="138"/>
    </row>
    <row r="358" spans="1:5" x14ac:dyDescent="0.2">
      <c r="C358" s="29"/>
      <c r="D358" s="29"/>
      <c r="E358" s="29"/>
    </row>
    <row r="359" spans="1:5" x14ac:dyDescent="0.2">
      <c r="C359" s="6"/>
      <c r="D359" s="6"/>
      <c r="E359" s="6"/>
    </row>
    <row r="360" spans="1:5" x14ac:dyDescent="0.2">
      <c r="C360" s="6"/>
      <c r="D360" s="6"/>
      <c r="E360" s="6"/>
    </row>
    <row r="361" spans="1:5" x14ac:dyDescent="0.2">
      <c r="C361" s="6"/>
      <c r="D361" s="6"/>
      <c r="E361" s="6"/>
    </row>
    <row r="362" spans="1:5" x14ac:dyDescent="0.2">
      <c r="C362" s="6"/>
      <c r="D362" s="6"/>
      <c r="E362" s="6"/>
    </row>
    <row r="363" spans="1:5" x14ac:dyDescent="0.2">
      <c r="C363" s="6"/>
      <c r="D363" s="6"/>
      <c r="E363" s="6"/>
    </row>
    <row r="364" spans="1:5" x14ac:dyDescent="0.2">
      <c r="C364" s="6"/>
      <c r="D364" s="6"/>
      <c r="E364" s="6"/>
    </row>
    <row r="365" spans="1:5" x14ac:dyDescent="0.2">
      <c r="C365" s="6"/>
      <c r="D365" s="6"/>
      <c r="E365" s="6"/>
    </row>
    <row r="366" spans="1:5" x14ac:dyDescent="0.2">
      <c r="C366" s="6"/>
      <c r="D366" s="6"/>
      <c r="E366" s="6"/>
    </row>
    <row r="367" spans="1:5" x14ac:dyDescent="0.2">
      <c r="C367" s="6"/>
      <c r="D367" s="6"/>
      <c r="E367" s="6"/>
    </row>
    <row r="368" spans="1:5" x14ac:dyDescent="0.2">
      <c r="C368" s="6"/>
      <c r="D368" s="6"/>
      <c r="E368" s="6"/>
    </row>
    <row r="369" spans="1:7" x14ac:dyDescent="0.2">
      <c r="C369" s="6"/>
      <c r="D369" s="6"/>
      <c r="E369" s="6"/>
    </row>
    <row r="370" spans="1:7" x14ac:dyDescent="0.2">
      <c r="C370" s="6"/>
      <c r="D370" s="6"/>
      <c r="E370" s="6"/>
    </row>
    <row r="371" spans="1:7" x14ac:dyDescent="0.2">
      <c r="C371" s="6"/>
      <c r="D371" s="6"/>
      <c r="E371" s="6"/>
    </row>
    <row r="372" spans="1:7" x14ac:dyDescent="0.2">
      <c r="C372" s="6"/>
      <c r="D372" s="6"/>
      <c r="E372" s="6"/>
    </row>
    <row r="373" spans="1:7" x14ac:dyDescent="0.2">
      <c r="C373" s="6"/>
      <c r="D373" s="6"/>
      <c r="E373" s="6"/>
    </row>
    <row r="374" spans="1:7" x14ac:dyDescent="0.2">
      <c r="A374" s="3" t="s">
        <v>890</v>
      </c>
    </row>
    <row r="375" spans="1:7" ht="13.5" x14ac:dyDescent="0.25">
      <c r="A375" s="4" t="s">
        <v>891</v>
      </c>
    </row>
    <row r="376" spans="1:7" ht="25.5" x14ac:dyDescent="0.25">
      <c r="A376" s="101"/>
      <c r="B376" s="102" t="s">
        <v>898</v>
      </c>
      <c r="C376" s="116" t="s">
        <v>899</v>
      </c>
      <c r="D376" s="102" t="s">
        <v>900</v>
      </c>
      <c r="E376" s="102" t="s">
        <v>901</v>
      </c>
      <c r="F376" s="103" t="s">
        <v>902</v>
      </c>
    </row>
    <row r="377" spans="1:7" x14ac:dyDescent="0.2">
      <c r="A377" s="104" t="s">
        <v>892</v>
      </c>
      <c r="B377" s="108"/>
      <c r="C377" s="108"/>
      <c r="D377" s="108"/>
      <c r="E377" s="108"/>
      <c r="F377" s="109"/>
      <c r="G377" s="1" t="s">
        <v>893</v>
      </c>
    </row>
    <row r="378" spans="1:7" x14ac:dyDescent="0.2">
      <c r="A378" s="107" t="s">
        <v>894</v>
      </c>
      <c r="B378" s="108">
        <v>0</v>
      </c>
      <c r="C378" s="108">
        <v>940756406</v>
      </c>
      <c r="D378" s="108">
        <v>43725000</v>
      </c>
      <c r="E378" s="108">
        <v>5054979737</v>
      </c>
      <c r="F378" s="109">
        <v>6039461143</v>
      </c>
    </row>
    <row r="379" spans="1:7" x14ac:dyDescent="0.2">
      <c r="A379" s="110" t="s">
        <v>903</v>
      </c>
      <c r="B379" s="108">
        <v>0</v>
      </c>
      <c r="C379" s="108" t="s">
        <v>893</v>
      </c>
      <c r="D379" s="108" t="s">
        <v>893</v>
      </c>
      <c r="E379" s="108" t="s">
        <v>893</v>
      </c>
      <c r="F379" s="109" t="s">
        <v>893</v>
      </c>
    </row>
    <row r="380" spans="1:7" x14ac:dyDescent="0.2">
      <c r="A380" s="110" t="s">
        <v>904</v>
      </c>
      <c r="B380" s="108">
        <v>0</v>
      </c>
      <c r="C380" s="108" t="s">
        <v>893</v>
      </c>
      <c r="D380" s="108" t="s">
        <v>893</v>
      </c>
      <c r="E380" s="108" t="s">
        <v>893</v>
      </c>
      <c r="F380" s="109" t="s">
        <v>893</v>
      </c>
    </row>
    <row r="381" spans="1:7" x14ac:dyDescent="0.2">
      <c r="A381" s="110" t="s">
        <v>905</v>
      </c>
      <c r="B381" s="108">
        <v>0</v>
      </c>
      <c r="C381" s="108" t="s">
        <v>893</v>
      </c>
      <c r="D381" s="108">
        <v>1336996400</v>
      </c>
      <c r="E381" s="108" t="s">
        <v>893</v>
      </c>
      <c r="F381" s="109">
        <v>1336996400</v>
      </c>
    </row>
    <row r="382" spans="1:7" x14ac:dyDescent="0.2">
      <c r="A382" s="110" t="s">
        <v>906</v>
      </c>
      <c r="B382" s="108">
        <v>0</v>
      </c>
      <c r="C382" s="108" t="s">
        <v>893</v>
      </c>
      <c r="D382" s="108" t="s">
        <v>893</v>
      </c>
      <c r="E382" s="108" t="s">
        <v>893</v>
      </c>
      <c r="F382" s="109" t="s">
        <v>893</v>
      </c>
    </row>
    <row r="383" spans="1:7" x14ac:dyDescent="0.2">
      <c r="A383" s="110" t="s">
        <v>907</v>
      </c>
      <c r="B383" s="108">
        <v>0</v>
      </c>
      <c r="C383" s="108" t="s">
        <v>893</v>
      </c>
      <c r="D383" s="108" t="s">
        <v>893</v>
      </c>
      <c r="E383" s="108" t="s">
        <v>893</v>
      </c>
      <c r="F383" s="109" t="s">
        <v>893</v>
      </c>
    </row>
    <row r="384" spans="1:7" x14ac:dyDescent="0.2">
      <c r="A384" s="110" t="s">
        <v>908</v>
      </c>
      <c r="B384" s="108">
        <v>0</v>
      </c>
      <c r="C384" s="108" t="s">
        <v>893</v>
      </c>
      <c r="D384" s="108" t="s">
        <v>893</v>
      </c>
      <c r="E384" s="108" t="s">
        <v>893</v>
      </c>
      <c r="F384" s="109" t="s">
        <v>893</v>
      </c>
    </row>
    <row r="385" spans="1:8" x14ac:dyDescent="0.2">
      <c r="A385" s="107" t="s">
        <v>895</v>
      </c>
      <c r="B385" s="108">
        <v>0</v>
      </c>
      <c r="C385" s="108">
        <v>940756406</v>
      </c>
      <c r="D385" s="108">
        <v>1380721400</v>
      </c>
      <c r="E385" s="108">
        <v>5054979737</v>
      </c>
      <c r="F385" s="109">
        <v>7376457543</v>
      </c>
    </row>
    <row r="386" spans="1:8" x14ac:dyDescent="0.2">
      <c r="A386" s="104" t="s">
        <v>896</v>
      </c>
      <c r="B386" s="108"/>
      <c r="C386" s="108" t="s">
        <v>893</v>
      </c>
      <c r="D386" s="108" t="s">
        <v>893</v>
      </c>
      <c r="E386" s="108" t="s">
        <v>893</v>
      </c>
      <c r="F386" s="109" t="s">
        <v>893</v>
      </c>
    </row>
    <row r="387" spans="1:8" x14ac:dyDescent="0.2">
      <c r="A387" s="107" t="s">
        <v>894</v>
      </c>
      <c r="B387" s="108">
        <v>0</v>
      </c>
      <c r="C387" s="108">
        <v>792203383</v>
      </c>
      <c r="D387" s="108">
        <v>43725000</v>
      </c>
      <c r="E387" s="108">
        <v>4977843231</v>
      </c>
      <c r="F387" s="109">
        <v>5813771614</v>
      </c>
    </row>
    <row r="388" spans="1:8" x14ac:dyDescent="0.2">
      <c r="A388" s="110" t="s">
        <v>909</v>
      </c>
      <c r="B388" s="108">
        <v>0</v>
      </c>
      <c r="C388" s="108">
        <v>21221859</v>
      </c>
      <c r="D388" s="108">
        <v>37138790</v>
      </c>
      <c r="E388" s="108">
        <v>10596300</v>
      </c>
      <c r="F388" s="109">
        <v>68956949</v>
      </c>
    </row>
    <row r="389" spans="1:8" x14ac:dyDescent="0.2">
      <c r="A389" s="110" t="s">
        <v>905</v>
      </c>
      <c r="B389" s="108">
        <v>0</v>
      </c>
      <c r="C389" s="108" t="s">
        <v>893</v>
      </c>
      <c r="D389" s="108" t="s">
        <v>893</v>
      </c>
      <c r="E389" s="108" t="s">
        <v>893</v>
      </c>
      <c r="F389" s="109" t="s">
        <v>893</v>
      </c>
    </row>
    <row r="390" spans="1:8" x14ac:dyDescent="0.2">
      <c r="A390" s="110" t="s">
        <v>906</v>
      </c>
      <c r="B390" s="108">
        <v>0</v>
      </c>
      <c r="C390" s="108" t="s">
        <v>893</v>
      </c>
      <c r="D390" s="108" t="s">
        <v>893</v>
      </c>
      <c r="E390" s="108" t="s">
        <v>893</v>
      </c>
      <c r="F390" s="109" t="s">
        <v>893</v>
      </c>
    </row>
    <row r="391" spans="1:8" x14ac:dyDescent="0.2">
      <c r="A391" s="110" t="s">
        <v>907</v>
      </c>
      <c r="B391" s="108">
        <v>0</v>
      </c>
      <c r="C391" s="108" t="s">
        <v>893</v>
      </c>
      <c r="D391" s="108" t="s">
        <v>893</v>
      </c>
      <c r="E391" s="108" t="s">
        <v>893</v>
      </c>
      <c r="F391" s="109" t="s">
        <v>893</v>
      </c>
    </row>
    <row r="392" spans="1:8" x14ac:dyDescent="0.2">
      <c r="A392" s="110" t="s">
        <v>908</v>
      </c>
      <c r="B392" s="108">
        <v>0</v>
      </c>
      <c r="C392" s="108" t="s">
        <v>893</v>
      </c>
      <c r="D392" s="108" t="s">
        <v>893</v>
      </c>
      <c r="E392" s="108" t="s">
        <v>893</v>
      </c>
      <c r="F392" s="109" t="s">
        <v>893</v>
      </c>
    </row>
    <row r="393" spans="1:8" x14ac:dyDescent="0.2">
      <c r="A393" s="107" t="s">
        <v>895</v>
      </c>
      <c r="B393" s="108">
        <v>0</v>
      </c>
      <c r="C393" s="108">
        <v>813425242</v>
      </c>
      <c r="D393" s="108">
        <v>80863790</v>
      </c>
      <c r="E393" s="108">
        <v>4988439531</v>
      </c>
      <c r="F393" s="109">
        <v>5882728563</v>
      </c>
    </row>
    <row r="394" spans="1:8" x14ac:dyDescent="0.2">
      <c r="A394" s="104" t="s">
        <v>897</v>
      </c>
      <c r="B394" s="108"/>
      <c r="C394" s="108" t="s">
        <v>893</v>
      </c>
      <c r="D394" s="108" t="s">
        <v>893</v>
      </c>
      <c r="E394" s="108" t="s">
        <v>893</v>
      </c>
      <c r="F394" s="109" t="s">
        <v>893</v>
      </c>
    </row>
    <row r="395" spans="1:8" x14ac:dyDescent="0.2">
      <c r="A395" s="110" t="s">
        <v>910</v>
      </c>
      <c r="B395" s="108">
        <v>0</v>
      </c>
      <c r="C395" s="108">
        <v>148553023</v>
      </c>
      <c r="D395" s="108" t="s">
        <v>893</v>
      </c>
      <c r="E395" s="108">
        <v>77136506</v>
      </c>
      <c r="F395" s="109">
        <v>225689529</v>
      </c>
    </row>
    <row r="396" spans="1:8" x14ac:dyDescent="0.2">
      <c r="A396" s="113" t="s">
        <v>911</v>
      </c>
      <c r="B396" s="114">
        <v>0</v>
      </c>
      <c r="C396" s="114">
        <v>127331164</v>
      </c>
      <c r="D396" s="114">
        <v>1299857610</v>
      </c>
      <c r="E396" s="114">
        <v>66540206</v>
      </c>
      <c r="F396" s="115">
        <v>1493728980</v>
      </c>
    </row>
    <row r="397" spans="1:8" x14ac:dyDescent="0.2">
      <c r="B397" s="6"/>
    </row>
    <row r="398" spans="1:8" ht="13.5" x14ac:dyDescent="0.25">
      <c r="A398" s="4" t="s">
        <v>912</v>
      </c>
    </row>
    <row r="399" spans="1:8" ht="25.5" x14ac:dyDescent="0.25">
      <c r="A399" s="101"/>
      <c r="B399" s="102" t="s">
        <v>917</v>
      </c>
      <c r="C399" s="102" t="s">
        <v>918</v>
      </c>
      <c r="D399" s="102" t="s">
        <v>919</v>
      </c>
      <c r="E399" s="103" t="s">
        <v>920</v>
      </c>
    </row>
    <row r="400" spans="1:8" x14ac:dyDescent="0.2">
      <c r="A400" s="104" t="s">
        <v>913</v>
      </c>
      <c r="B400" s="105" t="s">
        <v>893</v>
      </c>
      <c r="C400" s="105" t="s">
        <v>893</v>
      </c>
      <c r="D400" s="105" t="s">
        <v>893</v>
      </c>
      <c r="E400" s="106" t="s">
        <v>893</v>
      </c>
      <c r="F400" s="1" t="s">
        <v>893</v>
      </c>
      <c r="G400" s="1" t="s">
        <v>893</v>
      </c>
      <c r="H400" s="1" t="s">
        <v>893</v>
      </c>
    </row>
    <row r="401" spans="1:5" x14ac:dyDescent="0.2">
      <c r="A401" s="107" t="s">
        <v>914</v>
      </c>
      <c r="B401" s="108">
        <v>243609600</v>
      </c>
      <c r="C401" s="108">
        <v>733620000</v>
      </c>
      <c r="D401" s="108">
        <v>5689945440</v>
      </c>
      <c r="E401" s="109">
        <v>6667175040</v>
      </c>
    </row>
    <row r="402" spans="1:5" x14ac:dyDescent="0.2">
      <c r="A402" s="110" t="s">
        <v>921</v>
      </c>
      <c r="B402" s="108" t="s">
        <v>893</v>
      </c>
      <c r="C402" s="108" t="s">
        <v>893</v>
      </c>
      <c r="D402" s="108" t="s">
        <v>893</v>
      </c>
      <c r="E402" s="109" t="s">
        <v>893</v>
      </c>
    </row>
    <row r="403" spans="1:5" x14ac:dyDescent="0.2">
      <c r="A403" s="111" t="s">
        <v>922</v>
      </c>
      <c r="B403" s="108" t="s">
        <v>893</v>
      </c>
      <c r="C403" s="108" t="s">
        <v>893</v>
      </c>
      <c r="D403" s="108" t="s">
        <v>893</v>
      </c>
      <c r="E403" s="109" t="s">
        <v>893</v>
      </c>
    </row>
    <row r="404" spans="1:5" x14ac:dyDescent="0.2">
      <c r="A404" s="111" t="s">
        <v>923</v>
      </c>
      <c r="B404" s="108" t="s">
        <v>893</v>
      </c>
      <c r="C404" s="108" t="s">
        <v>893</v>
      </c>
      <c r="D404" s="108" t="s">
        <v>893</v>
      </c>
      <c r="E404" s="109" t="s">
        <v>893</v>
      </c>
    </row>
    <row r="405" spans="1:5" x14ac:dyDescent="0.2">
      <c r="A405" s="111" t="s">
        <v>905</v>
      </c>
      <c r="B405" s="108" t="s">
        <v>893</v>
      </c>
      <c r="C405" s="108" t="s">
        <v>893</v>
      </c>
      <c r="D405" s="108" t="s">
        <v>893</v>
      </c>
      <c r="E405" s="109" t="s">
        <v>893</v>
      </c>
    </row>
    <row r="406" spans="1:5" x14ac:dyDescent="0.2">
      <c r="A406" s="112" t="s">
        <v>907</v>
      </c>
      <c r="B406" s="108" t="s">
        <v>893</v>
      </c>
      <c r="C406" s="108" t="s">
        <v>893</v>
      </c>
      <c r="D406" s="108" t="s">
        <v>893</v>
      </c>
      <c r="E406" s="109" t="s">
        <v>893</v>
      </c>
    </row>
    <row r="407" spans="1:5" x14ac:dyDescent="0.2">
      <c r="A407" s="112" t="s">
        <v>908</v>
      </c>
      <c r="B407" s="108" t="s">
        <v>893</v>
      </c>
      <c r="C407" s="108" t="s">
        <v>893</v>
      </c>
      <c r="D407" s="108" t="s">
        <v>893</v>
      </c>
      <c r="E407" s="109" t="s">
        <v>893</v>
      </c>
    </row>
    <row r="408" spans="1:5" x14ac:dyDescent="0.2">
      <c r="A408" s="107" t="s">
        <v>915</v>
      </c>
      <c r="B408" s="108">
        <v>243609600</v>
      </c>
      <c r="C408" s="108">
        <v>733620000</v>
      </c>
      <c r="D408" s="108">
        <v>5689945440</v>
      </c>
      <c r="E408" s="109">
        <v>6667175040</v>
      </c>
    </row>
    <row r="409" spans="1:5" x14ac:dyDescent="0.2">
      <c r="A409" s="104" t="s">
        <v>896</v>
      </c>
      <c r="B409" s="108" t="s">
        <v>893</v>
      </c>
      <c r="C409" s="108" t="s">
        <v>893</v>
      </c>
      <c r="D409" s="108" t="s">
        <v>893</v>
      </c>
      <c r="E409" s="109" t="s">
        <v>893</v>
      </c>
    </row>
    <row r="410" spans="1:5" x14ac:dyDescent="0.2">
      <c r="A410" s="107" t="s">
        <v>914</v>
      </c>
      <c r="B410" s="108">
        <v>243609600</v>
      </c>
      <c r="C410" s="108">
        <v>473603340</v>
      </c>
      <c r="D410" s="108">
        <v>5607207957</v>
      </c>
      <c r="E410" s="109">
        <v>6324420897</v>
      </c>
    </row>
    <row r="411" spans="1:5" x14ac:dyDescent="0.2">
      <c r="A411" s="110" t="s">
        <v>909</v>
      </c>
      <c r="B411" s="108" t="s">
        <v>893</v>
      </c>
      <c r="C411" s="108">
        <v>26676669</v>
      </c>
      <c r="D411" s="108">
        <v>46106652</v>
      </c>
      <c r="E411" s="109">
        <v>72783321</v>
      </c>
    </row>
    <row r="412" spans="1:5" x14ac:dyDescent="0.2">
      <c r="A412" s="110" t="s">
        <v>905</v>
      </c>
      <c r="B412" s="108" t="s">
        <v>893</v>
      </c>
      <c r="C412" s="108" t="s">
        <v>893</v>
      </c>
      <c r="D412" s="108" t="s">
        <v>893</v>
      </c>
      <c r="E412" s="109" t="s">
        <v>893</v>
      </c>
    </row>
    <row r="413" spans="1:5" x14ac:dyDescent="0.2">
      <c r="A413" s="110" t="s">
        <v>907</v>
      </c>
      <c r="B413" s="108" t="s">
        <v>893</v>
      </c>
      <c r="C413" s="108" t="s">
        <v>893</v>
      </c>
      <c r="D413" s="108" t="s">
        <v>893</v>
      </c>
      <c r="E413" s="109" t="s">
        <v>893</v>
      </c>
    </row>
    <row r="414" spans="1:5" x14ac:dyDescent="0.2">
      <c r="A414" s="110" t="s">
        <v>908</v>
      </c>
      <c r="B414" s="108" t="s">
        <v>893</v>
      </c>
      <c r="C414" s="108" t="s">
        <v>893</v>
      </c>
      <c r="D414" s="108" t="s">
        <v>893</v>
      </c>
      <c r="E414" s="109" t="s">
        <v>893</v>
      </c>
    </row>
    <row r="415" spans="1:5" x14ac:dyDescent="0.2">
      <c r="A415" s="107" t="s">
        <v>915</v>
      </c>
      <c r="B415" s="108">
        <v>243609600</v>
      </c>
      <c r="C415" s="108">
        <v>500280009</v>
      </c>
      <c r="D415" s="108">
        <v>5653314609</v>
      </c>
      <c r="E415" s="109">
        <v>6397204218</v>
      </c>
    </row>
    <row r="416" spans="1:5" x14ac:dyDescent="0.2">
      <c r="A416" s="104" t="s">
        <v>916</v>
      </c>
      <c r="B416" s="108" t="s">
        <v>893</v>
      </c>
      <c r="C416" s="108" t="s">
        <v>893</v>
      </c>
      <c r="D416" s="108" t="s">
        <v>893</v>
      </c>
      <c r="E416" s="109" t="s">
        <v>893</v>
      </c>
    </row>
    <row r="417" spans="1:8" x14ac:dyDescent="0.2">
      <c r="A417" s="110" t="s">
        <v>910</v>
      </c>
      <c r="B417" s="108">
        <v>0</v>
      </c>
      <c r="C417" s="108">
        <v>260016660</v>
      </c>
      <c r="D417" s="108">
        <v>82737483</v>
      </c>
      <c r="E417" s="109">
        <v>342754143</v>
      </c>
    </row>
    <row r="418" spans="1:8" x14ac:dyDescent="0.2">
      <c r="A418" s="113" t="s">
        <v>911</v>
      </c>
      <c r="B418" s="114">
        <v>0</v>
      </c>
      <c r="C418" s="114">
        <v>233339991</v>
      </c>
      <c r="D418" s="114">
        <v>36630831</v>
      </c>
      <c r="E418" s="115">
        <v>269970822</v>
      </c>
    </row>
    <row r="419" spans="1:8" x14ac:dyDescent="0.2">
      <c r="B419" s="1" t="s">
        <v>893</v>
      </c>
      <c r="C419" s="1" t="s">
        <v>893</v>
      </c>
      <c r="D419" s="1" t="s">
        <v>893</v>
      </c>
      <c r="E419" s="1" t="s">
        <v>893</v>
      </c>
      <c r="F419" s="1" t="s">
        <v>893</v>
      </c>
      <c r="G419" s="1" t="s">
        <v>893</v>
      </c>
      <c r="H419" s="1" t="s">
        <v>893</v>
      </c>
    </row>
    <row r="429" spans="1:8" x14ac:dyDescent="0.2">
      <c r="A429" s="3" t="s">
        <v>924</v>
      </c>
    </row>
    <row r="430" spans="1:8" ht="13.5" thickBot="1" x14ac:dyDescent="0.25">
      <c r="C430" s="149" t="s">
        <v>877</v>
      </c>
      <c r="D430" s="149"/>
      <c r="E430" s="149"/>
    </row>
    <row r="431" spans="1:8" ht="13.5" thickTop="1" x14ac:dyDescent="0.2">
      <c r="C431" s="140" t="s">
        <v>1059</v>
      </c>
      <c r="D431" s="92"/>
      <c r="E431" s="140" t="s">
        <v>1060</v>
      </c>
    </row>
    <row r="432" spans="1:8" x14ac:dyDescent="0.2">
      <c r="C432" s="96" t="s">
        <v>130</v>
      </c>
      <c r="D432" s="96"/>
      <c r="E432" s="96" t="s">
        <v>130</v>
      </c>
    </row>
    <row r="433" spans="1:5" ht="25.5" customHeight="1" thickBot="1" x14ac:dyDescent="0.25">
      <c r="A433" s="151" t="s">
        <v>925</v>
      </c>
      <c r="B433" s="151"/>
      <c r="C433" s="95">
        <v>27032680</v>
      </c>
      <c r="D433" s="6"/>
      <c r="E433" s="95">
        <v>1880620979</v>
      </c>
    </row>
    <row r="434" spans="1:5" ht="13.5" thickTop="1" x14ac:dyDescent="0.2"/>
    <row r="435" spans="1:5" x14ac:dyDescent="0.2">
      <c r="A435" s="146" t="s">
        <v>926</v>
      </c>
      <c r="B435" s="146"/>
      <c r="C435" s="146"/>
      <c r="D435" s="146"/>
      <c r="E435" s="146"/>
    </row>
    <row r="437" spans="1:5" x14ac:dyDescent="0.2">
      <c r="A437" s="3" t="s">
        <v>927</v>
      </c>
    </row>
    <row r="438" spans="1:5" ht="40.5" customHeight="1" x14ac:dyDescent="0.2">
      <c r="A438" s="151" t="s">
        <v>928</v>
      </c>
      <c r="B438" s="151"/>
      <c r="C438" s="151"/>
      <c r="D438" s="151"/>
      <c r="E438" s="151"/>
    </row>
    <row r="440" spans="1:5" ht="13.5" thickBot="1" x14ac:dyDescent="0.25">
      <c r="C440" s="149" t="s">
        <v>877</v>
      </c>
      <c r="D440" s="149"/>
      <c r="E440" s="149"/>
    </row>
    <row r="441" spans="1:5" ht="13.5" thickTop="1" x14ac:dyDescent="0.2">
      <c r="C441" s="140" t="s">
        <v>1059</v>
      </c>
      <c r="D441" s="92"/>
      <c r="E441" s="140" t="s">
        <v>1060</v>
      </c>
    </row>
    <row r="442" spans="1:5" x14ac:dyDescent="0.2">
      <c r="C442" s="96" t="s">
        <v>130</v>
      </c>
      <c r="D442" s="96"/>
      <c r="E442" s="96" t="s">
        <v>130</v>
      </c>
    </row>
    <row r="443" spans="1:5" x14ac:dyDescent="0.2">
      <c r="A443" s="1" t="s">
        <v>929</v>
      </c>
      <c r="C443" s="6">
        <v>1271664684</v>
      </c>
      <c r="D443" s="6"/>
      <c r="E443" s="6">
        <v>1199606078</v>
      </c>
    </row>
    <row r="444" spans="1:5" x14ac:dyDescent="0.2">
      <c r="A444" s="1" t="s">
        <v>930</v>
      </c>
      <c r="C444" s="6"/>
      <c r="D444" s="6"/>
      <c r="E444" s="6">
        <v>135852968</v>
      </c>
    </row>
    <row r="445" spans="1:5" x14ac:dyDescent="0.2">
      <c r="A445" s="1" t="s">
        <v>931</v>
      </c>
      <c r="C445" s="6">
        <v>0</v>
      </c>
      <c r="D445" s="6"/>
      <c r="E445" s="6">
        <v>-67926484</v>
      </c>
    </row>
    <row r="446" spans="1:5" ht="13.5" thickBot="1" x14ac:dyDescent="0.25">
      <c r="A446" s="1" t="s">
        <v>932</v>
      </c>
      <c r="C446" s="51">
        <f>SUM(C443:C445)</f>
        <v>1271664684</v>
      </c>
      <c r="D446" s="6"/>
      <c r="E446" s="51">
        <f>SUM(E443:E445)</f>
        <v>1267532562</v>
      </c>
    </row>
    <row r="447" spans="1:5" ht="13.5" thickTop="1" x14ac:dyDescent="0.2"/>
    <row r="448" spans="1:5" x14ac:dyDescent="0.2">
      <c r="A448" s="3" t="s">
        <v>933</v>
      </c>
    </row>
    <row r="449" spans="1:5" ht="13.5" thickBot="1" x14ac:dyDescent="0.25">
      <c r="C449" s="149" t="s">
        <v>877</v>
      </c>
      <c r="D449" s="149"/>
      <c r="E449" s="149"/>
    </row>
    <row r="450" spans="1:5" ht="13.5" thickTop="1" x14ac:dyDescent="0.2">
      <c r="C450" s="140" t="s">
        <v>1059</v>
      </c>
      <c r="D450" s="92"/>
      <c r="E450" s="140" t="s">
        <v>1060</v>
      </c>
    </row>
    <row r="451" spans="1:5" x14ac:dyDescent="0.2">
      <c r="C451" s="96" t="s">
        <v>130</v>
      </c>
      <c r="D451" s="96"/>
      <c r="E451" s="96" t="s">
        <v>130</v>
      </c>
    </row>
    <row r="452" spans="1:5" x14ac:dyDescent="0.2">
      <c r="A452" s="1" t="s">
        <v>934</v>
      </c>
      <c r="C452" s="6">
        <v>0</v>
      </c>
      <c r="D452" s="6"/>
      <c r="E452" s="6">
        <v>749732463</v>
      </c>
    </row>
    <row r="453" spans="1:5" x14ac:dyDescent="0.2">
      <c r="A453" s="1" t="s">
        <v>935</v>
      </c>
      <c r="C453" s="6">
        <v>2388040451</v>
      </c>
      <c r="D453" s="6"/>
      <c r="E453" s="6">
        <v>39015381</v>
      </c>
    </row>
    <row r="454" spans="1:5" x14ac:dyDescent="0.2">
      <c r="A454" s="1" t="s">
        <v>1066</v>
      </c>
      <c r="C454" s="6">
        <v>1805200000</v>
      </c>
      <c r="D454" s="6"/>
      <c r="E454" s="6">
        <v>0</v>
      </c>
    </row>
    <row r="455" spans="1:5" ht="13.5" thickBot="1" x14ac:dyDescent="0.25">
      <c r="C455" s="41">
        <f>SUM(C452:C454)</f>
        <v>4193240451</v>
      </c>
      <c r="E455" s="41">
        <f>SUM(E452:E453)</f>
        <v>788747844</v>
      </c>
    </row>
    <row r="456" spans="1:5" ht="13.5" thickTop="1" x14ac:dyDescent="0.2"/>
    <row r="457" spans="1:5" x14ac:dyDescent="0.2">
      <c r="C457" s="6"/>
      <c r="E457" s="6"/>
    </row>
    <row r="458" spans="1:5" x14ac:dyDescent="0.2">
      <c r="A458" s="3" t="s">
        <v>936</v>
      </c>
    </row>
    <row r="459" spans="1:5" x14ac:dyDescent="0.2">
      <c r="A459" s="3" t="s">
        <v>937</v>
      </c>
    </row>
    <row r="460" spans="1:5" ht="13.5" thickBot="1" x14ac:dyDescent="0.25">
      <c r="C460" s="149" t="s">
        <v>877</v>
      </c>
      <c r="D460" s="149"/>
      <c r="E460" s="149"/>
    </row>
    <row r="461" spans="1:5" ht="13.5" thickTop="1" x14ac:dyDescent="0.2">
      <c r="C461" s="140" t="s">
        <v>1059</v>
      </c>
      <c r="D461" s="140"/>
      <c r="E461" s="140" t="s">
        <v>1060</v>
      </c>
    </row>
    <row r="462" spans="1:5" x14ac:dyDescent="0.2">
      <c r="C462" s="96" t="s">
        <v>130</v>
      </c>
      <c r="D462" s="96"/>
      <c r="E462" s="96" t="s">
        <v>130</v>
      </c>
    </row>
    <row r="463" spans="1:5" ht="13.5" thickBot="1" x14ac:dyDescent="0.25">
      <c r="A463" s="1" t="s">
        <v>938</v>
      </c>
      <c r="C463" s="95">
        <v>30000000</v>
      </c>
      <c r="D463" s="6"/>
      <c r="E463" s="95">
        <v>30000000</v>
      </c>
    </row>
    <row r="464" spans="1:5" ht="13.5" thickTop="1" x14ac:dyDescent="0.2">
      <c r="A464" s="1" t="s">
        <v>939</v>
      </c>
      <c r="C464" s="6">
        <v>30000000</v>
      </c>
      <c r="D464" s="6"/>
      <c r="E464" s="6">
        <v>30000000</v>
      </c>
    </row>
    <row r="465" spans="1:7" x14ac:dyDescent="0.2">
      <c r="A465" s="1" t="s">
        <v>940</v>
      </c>
      <c r="C465" s="6">
        <v>0</v>
      </c>
      <c r="D465" s="6"/>
      <c r="E465" s="6">
        <v>0</v>
      </c>
    </row>
    <row r="466" spans="1:7" ht="13.5" thickBot="1" x14ac:dyDescent="0.25">
      <c r="C466" s="51">
        <v>30000000</v>
      </c>
      <c r="D466" s="6"/>
      <c r="E466" s="51">
        <v>30000000</v>
      </c>
    </row>
    <row r="467" spans="1:7" ht="13.5" thickTop="1" x14ac:dyDescent="0.2"/>
    <row r="468" spans="1:7" ht="63" customHeight="1" x14ac:dyDescent="0.2">
      <c r="A468" s="147" t="s">
        <v>1067</v>
      </c>
      <c r="B468" s="147"/>
      <c r="C468" s="147"/>
      <c r="D468" s="147"/>
      <c r="E468" s="147"/>
    </row>
    <row r="469" spans="1:7" x14ac:dyDescent="0.2">
      <c r="A469" s="3" t="s">
        <v>941</v>
      </c>
    </row>
    <row r="471" spans="1:7" ht="13.5" thickBot="1" x14ac:dyDescent="0.25">
      <c r="C471" s="149" t="s">
        <v>877</v>
      </c>
      <c r="D471" s="149"/>
      <c r="E471" s="149"/>
    </row>
    <row r="472" spans="1:7" ht="13.5" thickTop="1" x14ac:dyDescent="0.2">
      <c r="C472" s="140" t="s">
        <v>1059</v>
      </c>
      <c r="D472" s="140"/>
      <c r="E472" s="140" t="s">
        <v>1060</v>
      </c>
    </row>
    <row r="473" spans="1:7" x14ac:dyDescent="0.2">
      <c r="C473" s="96" t="s">
        <v>130</v>
      </c>
      <c r="D473" s="96"/>
      <c r="E473" s="96" t="s">
        <v>130</v>
      </c>
    </row>
    <row r="474" spans="1:7" x14ac:dyDescent="0.2">
      <c r="A474" s="1" t="s">
        <v>942</v>
      </c>
      <c r="C474" s="6">
        <v>9769821837</v>
      </c>
      <c r="D474" s="6"/>
      <c r="E474" s="6">
        <v>7053192860</v>
      </c>
      <c r="G474" s="90"/>
    </row>
    <row r="475" spans="1:7" x14ac:dyDescent="0.2">
      <c r="A475" s="1" t="s">
        <v>943</v>
      </c>
      <c r="C475" s="6">
        <v>0</v>
      </c>
      <c r="D475" s="6"/>
      <c r="E475" s="6">
        <v>0</v>
      </c>
    </row>
    <row r="476" spans="1:7" ht="13.5" thickBot="1" x14ac:dyDescent="0.25">
      <c r="C476" s="51">
        <f>C474</f>
        <v>9769821837</v>
      </c>
      <c r="D476" s="6"/>
      <c r="E476" s="51">
        <f>E474</f>
        <v>7053192860</v>
      </c>
    </row>
    <row r="477" spans="1:7" ht="13.5" thickTop="1" x14ac:dyDescent="0.2"/>
    <row r="478" spans="1:7" x14ac:dyDescent="0.2">
      <c r="A478" s="3" t="s">
        <v>944</v>
      </c>
    </row>
    <row r="479" spans="1:7" x14ac:dyDescent="0.2">
      <c r="A479" s="3" t="s">
        <v>945</v>
      </c>
    </row>
    <row r="480" spans="1:7" ht="38.25" x14ac:dyDescent="0.2">
      <c r="C480" s="97" t="s">
        <v>946</v>
      </c>
      <c r="D480" s="98" t="s">
        <v>947</v>
      </c>
    </row>
    <row r="481" spans="1:7" x14ac:dyDescent="0.2">
      <c r="A481" s="1" t="s">
        <v>948</v>
      </c>
      <c r="C481" s="99">
        <v>32674800</v>
      </c>
      <c r="D481" s="100">
        <v>108916000000</v>
      </c>
    </row>
    <row r="482" spans="1:7" x14ac:dyDescent="0.2">
      <c r="A482" s="1" t="s">
        <v>949</v>
      </c>
      <c r="C482" s="99">
        <v>1156594149</v>
      </c>
      <c r="D482" s="100">
        <v>768864455120</v>
      </c>
    </row>
    <row r="483" spans="1:7" ht="13.5" thickBot="1" x14ac:dyDescent="0.25">
      <c r="C483" s="142">
        <f>SUM(C481:C482)</f>
        <v>1189268949</v>
      </c>
      <c r="D483" s="143">
        <f>SUM(D481:D482)</f>
        <v>877780455120</v>
      </c>
    </row>
    <row r="484" spans="1:7" ht="13.5" thickTop="1" x14ac:dyDescent="0.2"/>
    <row r="485" spans="1:7" x14ac:dyDescent="0.2">
      <c r="A485" s="146" t="s">
        <v>1075</v>
      </c>
      <c r="B485" s="146"/>
      <c r="C485" s="146"/>
      <c r="D485" s="146"/>
      <c r="E485" s="146"/>
      <c r="F485" s="146"/>
      <c r="G485" s="146"/>
    </row>
    <row r="495" spans="1:7" x14ac:dyDescent="0.2">
      <c r="A495" s="94" t="s">
        <v>950</v>
      </c>
      <c r="B495" s="94"/>
      <c r="C495" s="145" t="s">
        <v>952</v>
      </c>
      <c r="D495" s="145"/>
      <c r="E495" s="145" t="s">
        <v>1068</v>
      </c>
      <c r="F495" s="145"/>
      <c r="G495" s="144"/>
    </row>
    <row r="496" spans="1:7" x14ac:dyDescent="0.2">
      <c r="A496" s="94" t="s">
        <v>951</v>
      </c>
      <c r="B496" s="94"/>
      <c r="C496" s="145" t="s">
        <v>953</v>
      </c>
      <c r="D496" s="145"/>
      <c r="E496" s="145" t="s">
        <v>1069</v>
      </c>
      <c r="F496" s="145"/>
      <c r="G496" s="94"/>
    </row>
  </sheetData>
  <mergeCells count="238">
    <mergeCell ref="A164:F164"/>
    <mergeCell ref="A166:F166"/>
    <mergeCell ref="A169:F169"/>
    <mergeCell ref="A171:F171"/>
    <mergeCell ref="A142:F142"/>
    <mergeCell ref="A149:F149"/>
    <mergeCell ref="A151:F151"/>
    <mergeCell ref="A153:F153"/>
    <mergeCell ref="A155:F155"/>
    <mergeCell ref="A144:F144"/>
    <mergeCell ref="A127:F127"/>
    <mergeCell ref="A129:F129"/>
    <mergeCell ref="A131:F131"/>
    <mergeCell ref="A109:F111"/>
    <mergeCell ref="A113:F113"/>
    <mergeCell ref="A115:F115"/>
    <mergeCell ref="A117:F117"/>
    <mergeCell ref="A119:F119"/>
    <mergeCell ref="A162:F162"/>
    <mergeCell ref="A90:F90"/>
    <mergeCell ref="A92:F92"/>
    <mergeCell ref="A94:F98"/>
    <mergeCell ref="A99:F106"/>
    <mergeCell ref="A107:F107"/>
    <mergeCell ref="C471:E471"/>
    <mergeCell ref="A485:G485"/>
    <mergeCell ref="C495:D495"/>
    <mergeCell ref="C496:D496"/>
    <mergeCell ref="C440:E440"/>
    <mergeCell ref="C449:E449"/>
    <mergeCell ref="C460:E460"/>
    <mergeCell ref="A468:E468"/>
    <mergeCell ref="C356:E356"/>
    <mergeCell ref="C430:E430"/>
    <mergeCell ref="A433:B433"/>
    <mergeCell ref="A435:E435"/>
    <mergeCell ref="A438:E438"/>
    <mergeCell ref="C327:E327"/>
    <mergeCell ref="A340:F340"/>
    <mergeCell ref="A345:F345"/>
    <mergeCell ref="C347:E347"/>
    <mergeCell ref="A121:F121"/>
    <mergeCell ref="A124:F124"/>
    <mergeCell ref="L300:M300"/>
    <mergeCell ref="A301:B301"/>
    <mergeCell ref="D301:E301"/>
    <mergeCell ref="F301:G301"/>
    <mergeCell ref="H301:I301"/>
    <mergeCell ref="J301:K301"/>
    <mergeCell ref="L301:M301"/>
    <mergeCell ref="A300:B300"/>
    <mergeCell ref="D300:E300"/>
    <mergeCell ref="F300:G300"/>
    <mergeCell ref="H300:I300"/>
    <mergeCell ref="J300:K300"/>
    <mergeCell ref="L297:M297"/>
    <mergeCell ref="D297:E297"/>
    <mergeCell ref="F297:G297"/>
    <mergeCell ref="H297:I297"/>
    <mergeCell ref="J297:K297"/>
    <mergeCell ref="L298:M298"/>
    <mergeCell ref="D299:E299"/>
    <mergeCell ref="F299:G299"/>
    <mergeCell ref="H299:I299"/>
    <mergeCell ref="J299:K299"/>
    <mergeCell ref="L299:M299"/>
    <mergeCell ref="D298:E298"/>
    <mergeCell ref="F298:G298"/>
    <mergeCell ref="H298:I298"/>
    <mergeCell ref="J298:K298"/>
    <mergeCell ref="L293:M293"/>
    <mergeCell ref="D296:E296"/>
    <mergeCell ref="F296:G296"/>
    <mergeCell ref="H296:I296"/>
    <mergeCell ref="J296:K296"/>
    <mergeCell ref="L296:M296"/>
    <mergeCell ref="D293:E293"/>
    <mergeCell ref="F293:G293"/>
    <mergeCell ref="H293:I293"/>
    <mergeCell ref="J293:K293"/>
    <mergeCell ref="F294:G294"/>
    <mergeCell ref="F295:G295"/>
    <mergeCell ref="H294:I294"/>
    <mergeCell ref="H295:I295"/>
    <mergeCell ref="J294:K294"/>
    <mergeCell ref="J295:K295"/>
    <mergeCell ref="L294:M294"/>
    <mergeCell ref="L295:M295"/>
    <mergeCell ref="L291:M291"/>
    <mergeCell ref="D292:E292"/>
    <mergeCell ref="F292:G292"/>
    <mergeCell ref="H292:I292"/>
    <mergeCell ref="J292:K292"/>
    <mergeCell ref="L292:M292"/>
    <mergeCell ref="D291:E291"/>
    <mergeCell ref="F291:G291"/>
    <mergeCell ref="H291:I291"/>
    <mergeCell ref="J291:K291"/>
    <mergeCell ref="L289:M289"/>
    <mergeCell ref="D290:E290"/>
    <mergeCell ref="F290:G290"/>
    <mergeCell ref="H290:I290"/>
    <mergeCell ref="J290:K290"/>
    <mergeCell ref="L290:M290"/>
    <mergeCell ref="D287:K287"/>
    <mergeCell ref="D289:E289"/>
    <mergeCell ref="F289:G289"/>
    <mergeCell ref="H289:I289"/>
    <mergeCell ref="J289:K289"/>
    <mergeCell ref="L284:M284"/>
    <mergeCell ref="D285:E285"/>
    <mergeCell ref="F285:G285"/>
    <mergeCell ref="H285:I285"/>
    <mergeCell ref="J285:K285"/>
    <mergeCell ref="L285:M285"/>
    <mergeCell ref="D284:E284"/>
    <mergeCell ref="F284:G284"/>
    <mergeCell ref="H284:I284"/>
    <mergeCell ref="J284:K284"/>
    <mergeCell ref="L282:M282"/>
    <mergeCell ref="D283:E283"/>
    <mergeCell ref="F283:G283"/>
    <mergeCell ref="H283:I283"/>
    <mergeCell ref="J283:K283"/>
    <mergeCell ref="L283:M283"/>
    <mergeCell ref="D282:E282"/>
    <mergeCell ref="F282:G282"/>
    <mergeCell ref="H282:I282"/>
    <mergeCell ref="J282:K282"/>
    <mergeCell ref="L280:M280"/>
    <mergeCell ref="D281:E281"/>
    <mergeCell ref="F281:G281"/>
    <mergeCell ref="H281:I281"/>
    <mergeCell ref="J281:K281"/>
    <mergeCell ref="L281:M281"/>
    <mergeCell ref="D280:E280"/>
    <mergeCell ref="F280:G280"/>
    <mergeCell ref="H280:I280"/>
    <mergeCell ref="J280:K280"/>
    <mergeCell ref="L278:M278"/>
    <mergeCell ref="D279:E279"/>
    <mergeCell ref="F279:G279"/>
    <mergeCell ref="H279:I279"/>
    <mergeCell ref="J279:K279"/>
    <mergeCell ref="L279:M279"/>
    <mergeCell ref="D278:E278"/>
    <mergeCell ref="F278:G278"/>
    <mergeCell ref="H278:I278"/>
    <mergeCell ref="J278:K278"/>
    <mergeCell ref="A182:G182"/>
    <mergeCell ref="A189:G189"/>
    <mergeCell ref="C192:E192"/>
    <mergeCell ref="C232:E232"/>
    <mergeCell ref="A242:G242"/>
    <mergeCell ref="C243:E243"/>
    <mergeCell ref="L276:M276"/>
    <mergeCell ref="D277:E277"/>
    <mergeCell ref="F277:G277"/>
    <mergeCell ref="H277:I277"/>
    <mergeCell ref="J277:K277"/>
    <mergeCell ref="L277:M277"/>
    <mergeCell ref="F275:I275"/>
    <mergeCell ref="D276:E276"/>
    <mergeCell ref="F276:G276"/>
    <mergeCell ref="H276:I276"/>
    <mergeCell ref="J276:K276"/>
    <mergeCell ref="C225:E225"/>
    <mergeCell ref="A4:G4"/>
    <mergeCell ref="A5:G5"/>
    <mergeCell ref="C175:E175"/>
    <mergeCell ref="B178:C178"/>
    <mergeCell ref="B179:C179"/>
    <mergeCell ref="B180:C180"/>
    <mergeCell ref="A58:B58"/>
    <mergeCell ref="A62:B62"/>
    <mergeCell ref="A64:B64"/>
    <mergeCell ref="A173:G173"/>
    <mergeCell ref="A160:G160"/>
    <mergeCell ref="A133:F133"/>
    <mergeCell ref="A135:F135"/>
    <mergeCell ref="A137:F137"/>
    <mergeCell ref="A140:F140"/>
    <mergeCell ref="A88:F88"/>
    <mergeCell ref="A40:F43"/>
    <mergeCell ref="A45:F47"/>
    <mergeCell ref="A48:F52"/>
    <mergeCell ref="A53:F54"/>
    <mergeCell ref="C58:F58"/>
    <mergeCell ref="C62:F62"/>
    <mergeCell ref="C64:F64"/>
    <mergeCell ref="A66:F73"/>
    <mergeCell ref="A8:F11"/>
    <mergeCell ref="A20:F21"/>
    <mergeCell ref="E25:G25"/>
    <mergeCell ref="B25:C25"/>
    <mergeCell ref="B27:C27"/>
    <mergeCell ref="B28:C28"/>
    <mergeCell ref="B29:C29"/>
    <mergeCell ref="B30:C30"/>
    <mergeCell ref="A32:F33"/>
    <mergeCell ref="B26:C26"/>
    <mergeCell ref="A13:G13"/>
    <mergeCell ref="A18:G18"/>
    <mergeCell ref="A23:G23"/>
    <mergeCell ref="A36:F39"/>
    <mergeCell ref="A81:F81"/>
    <mergeCell ref="A83:F83"/>
    <mergeCell ref="A86:F87"/>
    <mergeCell ref="C57:G57"/>
    <mergeCell ref="A59:G59"/>
    <mergeCell ref="C60:G60"/>
    <mergeCell ref="A65:G65"/>
    <mergeCell ref="A75:G75"/>
    <mergeCell ref="A77:G77"/>
    <mergeCell ref="A79:G79"/>
    <mergeCell ref="E495:F495"/>
    <mergeCell ref="E496:F496"/>
    <mergeCell ref="A281:C281"/>
    <mergeCell ref="A280:C280"/>
    <mergeCell ref="A279:C279"/>
    <mergeCell ref="A278:C278"/>
    <mergeCell ref="C201:E201"/>
    <mergeCell ref="C208:E208"/>
    <mergeCell ref="C216:E216"/>
    <mergeCell ref="A284:C284"/>
    <mergeCell ref="A283:C283"/>
    <mergeCell ref="A282:C282"/>
    <mergeCell ref="A257:F258"/>
    <mergeCell ref="A299:B299"/>
    <mergeCell ref="A298:B298"/>
    <mergeCell ref="A297:B297"/>
    <mergeCell ref="A296:B296"/>
    <mergeCell ref="A293:B293"/>
    <mergeCell ref="A292:B292"/>
    <mergeCell ref="A291:B291"/>
    <mergeCell ref="A259:G259"/>
    <mergeCell ref="C261:E261"/>
    <mergeCell ref="A326:F326"/>
  </mergeCells>
  <pageMargins left="0.28999999999999998" right="0.27" top="0.35" bottom="0.46" header="0.18"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94"/>
  <sheetViews>
    <sheetView showGridLines="0" topLeftCell="A67" zoomScaleNormal="100" workbookViewId="0">
      <selection activeCell="J10" sqref="J10"/>
    </sheetView>
  </sheetViews>
  <sheetFormatPr defaultRowHeight="12.75" outlineLevelRow="1" x14ac:dyDescent="0.2"/>
  <cols>
    <col min="1" max="1" width="7.42578125" style="19" customWidth="1"/>
    <col min="2" max="2" width="22" style="19" customWidth="1"/>
    <col min="3" max="3" width="9.85546875" style="19" customWidth="1"/>
    <col min="4" max="4" width="13.140625" style="19" customWidth="1"/>
    <col min="5" max="5" width="10.42578125" style="19" customWidth="1"/>
    <col min="6" max="6" width="13.7109375" style="19" customWidth="1"/>
    <col min="7" max="7" width="9.85546875" style="19" customWidth="1"/>
    <col min="8" max="8" width="13.7109375" style="19" customWidth="1"/>
    <col min="9" max="9" width="9.85546875" style="19" customWidth="1"/>
    <col min="10" max="10" width="13.7109375" style="19" customWidth="1"/>
    <col min="11" max="11" width="14.28515625" style="19" customWidth="1"/>
    <col min="12" max="12" width="11.7109375" style="19" customWidth="1"/>
    <col min="13" max="13" width="11.42578125" style="19" customWidth="1"/>
    <col min="14" max="256" width="9.140625" style="19"/>
    <col min="257" max="257" width="7.42578125" style="19" customWidth="1"/>
    <col min="258" max="258" width="22" style="19" customWidth="1"/>
    <col min="259" max="259" width="9.85546875" style="19" customWidth="1"/>
    <col min="260" max="260" width="13.140625" style="19" customWidth="1"/>
    <col min="261" max="261" width="10.42578125" style="19" customWidth="1"/>
    <col min="262" max="262" width="13.7109375" style="19" customWidth="1"/>
    <col min="263" max="263" width="9.85546875" style="19" customWidth="1"/>
    <col min="264" max="264" width="13.7109375" style="19" customWidth="1"/>
    <col min="265" max="265" width="9.85546875" style="19" customWidth="1"/>
    <col min="266" max="266" width="13.7109375" style="19" customWidth="1"/>
    <col min="267" max="267" width="14.28515625" style="19" customWidth="1"/>
    <col min="268" max="268" width="11.7109375" style="19" customWidth="1"/>
    <col min="269" max="269" width="11.42578125" style="19" customWidth="1"/>
    <col min="270" max="512" width="9.140625" style="19"/>
    <col min="513" max="513" width="7.42578125" style="19" customWidth="1"/>
    <col min="514" max="514" width="22" style="19" customWidth="1"/>
    <col min="515" max="515" width="9.85546875" style="19" customWidth="1"/>
    <col min="516" max="516" width="13.140625" style="19" customWidth="1"/>
    <col min="517" max="517" width="10.42578125" style="19" customWidth="1"/>
    <col min="518" max="518" width="13.7109375" style="19" customWidth="1"/>
    <col min="519" max="519" width="9.85546875" style="19" customWidth="1"/>
    <col min="520" max="520" width="13.7109375" style="19" customWidth="1"/>
    <col min="521" max="521" width="9.85546875" style="19" customWidth="1"/>
    <col min="522" max="522" width="13.7109375" style="19" customWidth="1"/>
    <col min="523" max="523" width="14.28515625" style="19" customWidth="1"/>
    <col min="524" max="524" width="11.7109375" style="19" customWidth="1"/>
    <col min="525" max="525" width="11.42578125" style="19" customWidth="1"/>
    <col min="526" max="768" width="9.140625" style="19"/>
    <col min="769" max="769" width="7.42578125" style="19" customWidth="1"/>
    <col min="770" max="770" width="22" style="19" customWidth="1"/>
    <col min="771" max="771" width="9.85546875" style="19" customWidth="1"/>
    <col min="772" max="772" width="13.140625" style="19" customWidth="1"/>
    <col min="773" max="773" width="10.42578125" style="19" customWidth="1"/>
    <col min="774" max="774" width="13.7109375" style="19" customWidth="1"/>
    <col min="775" max="775" width="9.85546875" style="19" customWidth="1"/>
    <col min="776" max="776" width="13.7109375" style="19" customWidth="1"/>
    <col min="777" max="777" width="9.85546875" style="19" customWidth="1"/>
    <col min="778" max="778" width="13.7109375" style="19" customWidth="1"/>
    <col min="779" max="779" width="14.28515625" style="19" customWidth="1"/>
    <col min="780" max="780" width="11.7109375" style="19" customWidth="1"/>
    <col min="781" max="781" width="11.42578125" style="19" customWidth="1"/>
    <col min="782" max="1024" width="9.140625" style="19"/>
    <col min="1025" max="1025" width="7.42578125" style="19" customWidth="1"/>
    <col min="1026" max="1026" width="22" style="19" customWidth="1"/>
    <col min="1027" max="1027" width="9.85546875" style="19" customWidth="1"/>
    <col min="1028" max="1028" width="13.140625" style="19" customWidth="1"/>
    <col min="1029" max="1029" width="10.42578125" style="19" customWidth="1"/>
    <col min="1030" max="1030" width="13.7109375" style="19" customWidth="1"/>
    <col min="1031" max="1031" width="9.85546875" style="19" customWidth="1"/>
    <col min="1032" max="1032" width="13.7109375" style="19" customWidth="1"/>
    <col min="1033" max="1033" width="9.85546875" style="19" customWidth="1"/>
    <col min="1034" max="1034" width="13.7109375" style="19" customWidth="1"/>
    <col min="1035" max="1035" width="14.28515625" style="19" customWidth="1"/>
    <col min="1036" max="1036" width="11.7109375" style="19" customWidth="1"/>
    <col min="1037" max="1037" width="11.42578125" style="19" customWidth="1"/>
    <col min="1038" max="1280" width="9.140625" style="19"/>
    <col min="1281" max="1281" width="7.42578125" style="19" customWidth="1"/>
    <col min="1282" max="1282" width="22" style="19" customWidth="1"/>
    <col min="1283" max="1283" width="9.85546875" style="19" customWidth="1"/>
    <col min="1284" max="1284" width="13.140625" style="19" customWidth="1"/>
    <col min="1285" max="1285" width="10.42578125" style="19" customWidth="1"/>
    <col min="1286" max="1286" width="13.7109375" style="19" customWidth="1"/>
    <col min="1287" max="1287" width="9.85546875" style="19" customWidth="1"/>
    <col min="1288" max="1288" width="13.7109375" style="19" customWidth="1"/>
    <col min="1289" max="1289" width="9.85546875" style="19" customWidth="1"/>
    <col min="1290" max="1290" width="13.7109375" style="19" customWidth="1"/>
    <col min="1291" max="1291" width="14.28515625" style="19" customWidth="1"/>
    <col min="1292" max="1292" width="11.7109375" style="19" customWidth="1"/>
    <col min="1293" max="1293" width="11.42578125" style="19" customWidth="1"/>
    <col min="1294" max="1536" width="9.140625" style="19"/>
    <col min="1537" max="1537" width="7.42578125" style="19" customWidth="1"/>
    <col min="1538" max="1538" width="22" style="19" customWidth="1"/>
    <col min="1539" max="1539" width="9.85546875" style="19" customWidth="1"/>
    <col min="1540" max="1540" width="13.140625" style="19" customWidth="1"/>
    <col min="1541" max="1541" width="10.42578125" style="19" customWidth="1"/>
    <col min="1542" max="1542" width="13.7109375" style="19" customWidth="1"/>
    <col min="1543" max="1543" width="9.85546875" style="19" customWidth="1"/>
    <col min="1544" max="1544" width="13.7109375" style="19" customWidth="1"/>
    <col min="1545" max="1545" width="9.85546875" style="19" customWidth="1"/>
    <col min="1546" max="1546" width="13.7109375" style="19" customWidth="1"/>
    <col min="1547" max="1547" width="14.28515625" style="19" customWidth="1"/>
    <col min="1548" max="1548" width="11.7109375" style="19" customWidth="1"/>
    <col min="1549" max="1549" width="11.42578125" style="19" customWidth="1"/>
    <col min="1550" max="1792" width="9.140625" style="19"/>
    <col min="1793" max="1793" width="7.42578125" style="19" customWidth="1"/>
    <col min="1794" max="1794" width="22" style="19" customWidth="1"/>
    <col min="1795" max="1795" width="9.85546875" style="19" customWidth="1"/>
    <col min="1796" max="1796" width="13.140625" style="19" customWidth="1"/>
    <col min="1797" max="1797" width="10.42578125" style="19" customWidth="1"/>
    <col min="1798" max="1798" width="13.7109375" style="19" customWidth="1"/>
    <col min="1799" max="1799" width="9.85546875" style="19" customWidth="1"/>
    <col min="1800" max="1800" width="13.7109375" style="19" customWidth="1"/>
    <col min="1801" max="1801" width="9.85546875" style="19" customWidth="1"/>
    <col min="1802" max="1802" width="13.7109375" style="19" customWidth="1"/>
    <col min="1803" max="1803" width="14.28515625" style="19" customWidth="1"/>
    <col min="1804" max="1804" width="11.7109375" style="19" customWidth="1"/>
    <col min="1805" max="1805" width="11.42578125" style="19" customWidth="1"/>
    <col min="1806" max="2048" width="9.140625" style="19"/>
    <col min="2049" max="2049" width="7.42578125" style="19" customWidth="1"/>
    <col min="2050" max="2050" width="22" style="19" customWidth="1"/>
    <col min="2051" max="2051" width="9.85546875" style="19" customWidth="1"/>
    <col min="2052" max="2052" width="13.140625" style="19" customWidth="1"/>
    <col min="2053" max="2053" width="10.42578125" style="19" customWidth="1"/>
    <col min="2054" max="2054" width="13.7109375" style="19" customWidth="1"/>
    <col min="2055" max="2055" width="9.85546875" style="19" customWidth="1"/>
    <col min="2056" max="2056" width="13.7109375" style="19" customWidth="1"/>
    <col min="2057" max="2057" width="9.85546875" style="19" customWidth="1"/>
    <col min="2058" max="2058" width="13.7109375" style="19" customWidth="1"/>
    <col min="2059" max="2059" width="14.28515625" style="19" customWidth="1"/>
    <col min="2060" max="2060" width="11.7109375" style="19" customWidth="1"/>
    <col min="2061" max="2061" width="11.42578125" style="19" customWidth="1"/>
    <col min="2062" max="2304" width="9.140625" style="19"/>
    <col min="2305" max="2305" width="7.42578125" style="19" customWidth="1"/>
    <col min="2306" max="2306" width="22" style="19" customWidth="1"/>
    <col min="2307" max="2307" width="9.85546875" style="19" customWidth="1"/>
    <col min="2308" max="2308" width="13.140625" style="19" customWidth="1"/>
    <col min="2309" max="2309" width="10.42578125" style="19" customWidth="1"/>
    <col min="2310" max="2310" width="13.7109375" style="19" customWidth="1"/>
    <col min="2311" max="2311" width="9.85546875" style="19" customWidth="1"/>
    <col min="2312" max="2312" width="13.7109375" style="19" customWidth="1"/>
    <col min="2313" max="2313" width="9.85546875" style="19" customWidth="1"/>
    <col min="2314" max="2314" width="13.7109375" style="19" customWidth="1"/>
    <col min="2315" max="2315" width="14.28515625" style="19" customWidth="1"/>
    <col min="2316" max="2316" width="11.7109375" style="19" customWidth="1"/>
    <col min="2317" max="2317" width="11.42578125" style="19" customWidth="1"/>
    <col min="2318" max="2560" width="9.140625" style="19"/>
    <col min="2561" max="2561" width="7.42578125" style="19" customWidth="1"/>
    <col min="2562" max="2562" width="22" style="19" customWidth="1"/>
    <col min="2563" max="2563" width="9.85546875" style="19" customWidth="1"/>
    <col min="2564" max="2564" width="13.140625" style="19" customWidth="1"/>
    <col min="2565" max="2565" width="10.42578125" style="19" customWidth="1"/>
    <col min="2566" max="2566" width="13.7109375" style="19" customWidth="1"/>
    <col min="2567" max="2567" width="9.85546875" style="19" customWidth="1"/>
    <col min="2568" max="2568" width="13.7109375" style="19" customWidth="1"/>
    <col min="2569" max="2569" width="9.85546875" style="19" customWidth="1"/>
    <col min="2570" max="2570" width="13.7109375" style="19" customWidth="1"/>
    <col min="2571" max="2571" width="14.28515625" style="19" customWidth="1"/>
    <col min="2572" max="2572" width="11.7109375" style="19" customWidth="1"/>
    <col min="2573" max="2573" width="11.42578125" style="19" customWidth="1"/>
    <col min="2574" max="2816" width="9.140625" style="19"/>
    <col min="2817" max="2817" width="7.42578125" style="19" customWidth="1"/>
    <col min="2818" max="2818" width="22" style="19" customWidth="1"/>
    <col min="2819" max="2819" width="9.85546875" style="19" customWidth="1"/>
    <col min="2820" max="2820" width="13.140625" style="19" customWidth="1"/>
    <col min="2821" max="2821" width="10.42578125" style="19" customWidth="1"/>
    <col min="2822" max="2822" width="13.7109375" style="19" customWidth="1"/>
    <col min="2823" max="2823" width="9.85546875" style="19" customWidth="1"/>
    <col min="2824" max="2824" width="13.7109375" style="19" customWidth="1"/>
    <col min="2825" max="2825" width="9.85546875" style="19" customWidth="1"/>
    <col min="2826" max="2826" width="13.7109375" style="19" customWidth="1"/>
    <col min="2827" max="2827" width="14.28515625" style="19" customWidth="1"/>
    <col min="2828" max="2828" width="11.7109375" style="19" customWidth="1"/>
    <col min="2829" max="2829" width="11.42578125" style="19" customWidth="1"/>
    <col min="2830" max="3072" width="9.140625" style="19"/>
    <col min="3073" max="3073" width="7.42578125" style="19" customWidth="1"/>
    <col min="3074" max="3074" width="22" style="19" customWidth="1"/>
    <col min="3075" max="3075" width="9.85546875" style="19" customWidth="1"/>
    <col min="3076" max="3076" width="13.140625" style="19" customWidth="1"/>
    <col min="3077" max="3077" width="10.42578125" style="19" customWidth="1"/>
    <col min="3078" max="3078" width="13.7109375" style="19" customWidth="1"/>
    <col min="3079" max="3079" width="9.85546875" style="19" customWidth="1"/>
    <col min="3080" max="3080" width="13.7109375" style="19" customWidth="1"/>
    <col min="3081" max="3081" width="9.85546875" style="19" customWidth="1"/>
    <col min="3082" max="3082" width="13.7109375" style="19" customWidth="1"/>
    <col min="3083" max="3083" width="14.28515625" style="19" customWidth="1"/>
    <col min="3084" max="3084" width="11.7109375" style="19" customWidth="1"/>
    <col min="3085" max="3085" width="11.42578125" style="19" customWidth="1"/>
    <col min="3086" max="3328" width="9.140625" style="19"/>
    <col min="3329" max="3329" width="7.42578125" style="19" customWidth="1"/>
    <col min="3330" max="3330" width="22" style="19" customWidth="1"/>
    <col min="3331" max="3331" width="9.85546875" style="19" customWidth="1"/>
    <col min="3332" max="3332" width="13.140625" style="19" customWidth="1"/>
    <col min="3333" max="3333" width="10.42578125" style="19" customWidth="1"/>
    <col min="3334" max="3334" width="13.7109375" style="19" customWidth="1"/>
    <col min="3335" max="3335" width="9.85546875" style="19" customWidth="1"/>
    <col min="3336" max="3336" width="13.7109375" style="19" customWidth="1"/>
    <col min="3337" max="3337" width="9.85546875" style="19" customWidth="1"/>
    <col min="3338" max="3338" width="13.7109375" style="19" customWidth="1"/>
    <col min="3339" max="3339" width="14.28515625" style="19" customWidth="1"/>
    <col min="3340" max="3340" width="11.7109375" style="19" customWidth="1"/>
    <col min="3341" max="3341" width="11.42578125" style="19" customWidth="1"/>
    <col min="3342" max="3584" width="9.140625" style="19"/>
    <col min="3585" max="3585" width="7.42578125" style="19" customWidth="1"/>
    <col min="3586" max="3586" width="22" style="19" customWidth="1"/>
    <col min="3587" max="3587" width="9.85546875" style="19" customWidth="1"/>
    <col min="3588" max="3588" width="13.140625" style="19" customWidth="1"/>
    <col min="3589" max="3589" width="10.42578125" style="19" customWidth="1"/>
    <col min="3590" max="3590" width="13.7109375" style="19" customWidth="1"/>
    <col min="3591" max="3591" width="9.85546875" style="19" customWidth="1"/>
    <col min="3592" max="3592" width="13.7109375" style="19" customWidth="1"/>
    <col min="3593" max="3593" width="9.85546875" style="19" customWidth="1"/>
    <col min="3594" max="3594" width="13.7109375" style="19" customWidth="1"/>
    <col min="3595" max="3595" width="14.28515625" style="19" customWidth="1"/>
    <col min="3596" max="3596" width="11.7109375" style="19" customWidth="1"/>
    <col min="3597" max="3597" width="11.42578125" style="19" customWidth="1"/>
    <col min="3598" max="3840" width="9.140625" style="19"/>
    <col min="3841" max="3841" width="7.42578125" style="19" customWidth="1"/>
    <col min="3842" max="3842" width="22" style="19" customWidth="1"/>
    <col min="3843" max="3843" width="9.85546875" style="19" customWidth="1"/>
    <col min="3844" max="3844" width="13.140625" style="19" customWidth="1"/>
    <col min="3845" max="3845" width="10.42578125" style="19" customWidth="1"/>
    <col min="3846" max="3846" width="13.7109375" style="19" customWidth="1"/>
    <col min="3847" max="3847" width="9.85546875" style="19" customWidth="1"/>
    <col min="3848" max="3848" width="13.7109375" style="19" customWidth="1"/>
    <col min="3849" max="3849" width="9.85546875" style="19" customWidth="1"/>
    <col min="3850" max="3850" width="13.7109375" style="19" customWidth="1"/>
    <col min="3851" max="3851" width="14.28515625" style="19" customWidth="1"/>
    <col min="3852" max="3852" width="11.7109375" style="19" customWidth="1"/>
    <col min="3853" max="3853" width="11.42578125" style="19" customWidth="1"/>
    <col min="3854" max="4096" width="9.140625" style="19"/>
    <col min="4097" max="4097" width="7.42578125" style="19" customWidth="1"/>
    <col min="4098" max="4098" width="22" style="19" customWidth="1"/>
    <col min="4099" max="4099" width="9.85546875" style="19" customWidth="1"/>
    <col min="4100" max="4100" width="13.140625" style="19" customWidth="1"/>
    <col min="4101" max="4101" width="10.42578125" style="19" customWidth="1"/>
    <col min="4102" max="4102" width="13.7109375" style="19" customWidth="1"/>
    <col min="4103" max="4103" width="9.85546875" style="19" customWidth="1"/>
    <col min="4104" max="4104" width="13.7109375" style="19" customWidth="1"/>
    <col min="4105" max="4105" width="9.85546875" style="19" customWidth="1"/>
    <col min="4106" max="4106" width="13.7109375" style="19" customWidth="1"/>
    <col min="4107" max="4107" width="14.28515625" style="19" customWidth="1"/>
    <col min="4108" max="4108" width="11.7109375" style="19" customWidth="1"/>
    <col min="4109" max="4109" width="11.42578125" style="19" customWidth="1"/>
    <col min="4110" max="4352" width="9.140625" style="19"/>
    <col min="4353" max="4353" width="7.42578125" style="19" customWidth="1"/>
    <col min="4354" max="4354" width="22" style="19" customWidth="1"/>
    <col min="4355" max="4355" width="9.85546875" style="19" customWidth="1"/>
    <col min="4356" max="4356" width="13.140625" style="19" customWidth="1"/>
    <col min="4357" max="4357" width="10.42578125" style="19" customWidth="1"/>
    <col min="4358" max="4358" width="13.7109375" style="19" customWidth="1"/>
    <col min="4359" max="4359" width="9.85546875" style="19" customWidth="1"/>
    <col min="4360" max="4360" width="13.7109375" style="19" customWidth="1"/>
    <col min="4361" max="4361" width="9.85546875" style="19" customWidth="1"/>
    <col min="4362" max="4362" width="13.7109375" style="19" customWidth="1"/>
    <col min="4363" max="4363" width="14.28515625" style="19" customWidth="1"/>
    <col min="4364" max="4364" width="11.7109375" style="19" customWidth="1"/>
    <col min="4365" max="4365" width="11.42578125" style="19" customWidth="1"/>
    <col min="4366" max="4608" width="9.140625" style="19"/>
    <col min="4609" max="4609" width="7.42578125" style="19" customWidth="1"/>
    <col min="4610" max="4610" width="22" style="19" customWidth="1"/>
    <col min="4611" max="4611" width="9.85546875" style="19" customWidth="1"/>
    <col min="4612" max="4612" width="13.140625" style="19" customWidth="1"/>
    <col min="4613" max="4613" width="10.42578125" style="19" customWidth="1"/>
    <col min="4614" max="4614" width="13.7109375" style="19" customWidth="1"/>
    <col min="4615" max="4615" width="9.85546875" style="19" customWidth="1"/>
    <col min="4616" max="4616" width="13.7109375" style="19" customWidth="1"/>
    <col min="4617" max="4617" width="9.85546875" style="19" customWidth="1"/>
    <col min="4618" max="4618" width="13.7109375" style="19" customWidth="1"/>
    <col min="4619" max="4619" width="14.28515625" style="19" customWidth="1"/>
    <col min="4620" max="4620" width="11.7109375" style="19" customWidth="1"/>
    <col min="4621" max="4621" width="11.42578125" style="19" customWidth="1"/>
    <col min="4622" max="4864" width="9.140625" style="19"/>
    <col min="4865" max="4865" width="7.42578125" style="19" customWidth="1"/>
    <col min="4866" max="4866" width="22" style="19" customWidth="1"/>
    <col min="4867" max="4867" width="9.85546875" style="19" customWidth="1"/>
    <col min="4868" max="4868" width="13.140625" style="19" customWidth="1"/>
    <col min="4869" max="4869" width="10.42578125" style="19" customWidth="1"/>
    <col min="4870" max="4870" width="13.7109375" style="19" customWidth="1"/>
    <col min="4871" max="4871" width="9.85546875" style="19" customWidth="1"/>
    <col min="4872" max="4872" width="13.7109375" style="19" customWidth="1"/>
    <col min="4873" max="4873" width="9.85546875" style="19" customWidth="1"/>
    <col min="4874" max="4874" width="13.7109375" style="19" customWidth="1"/>
    <col min="4875" max="4875" width="14.28515625" style="19" customWidth="1"/>
    <col min="4876" max="4876" width="11.7109375" style="19" customWidth="1"/>
    <col min="4877" max="4877" width="11.42578125" style="19" customWidth="1"/>
    <col min="4878" max="5120" width="9.140625" style="19"/>
    <col min="5121" max="5121" width="7.42578125" style="19" customWidth="1"/>
    <col min="5122" max="5122" width="22" style="19" customWidth="1"/>
    <col min="5123" max="5123" width="9.85546875" style="19" customWidth="1"/>
    <col min="5124" max="5124" width="13.140625" style="19" customWidth="1"/>
    <col min="5125" max="5125" width="10.42578125" style="19" customWidth="1"/>
    <col min="5126" max="5126" width="13.7109375" style="19" customWidth="1"/>
    <col min="5127" max="5127" width="9.85546875" style="19" customWidth="1"/>
    <col min="5128" max="5128" width="13.7109375" style="19" customWidth="1"/>
    <col min="5129" max="5129" width="9.85546875" style="19" customWidth="1"/>
    <col min="5130" max="5130" width="13.7109375" style="19" customWidth="1"/>
    <col min="5131" max="5131" width="14.28515625" style="19" customWidth="1"/>
    <col min="5132" max="5132" width="11.7109375" style="19" customWidth="1"/>
    <col min="5133" max="5133" width="11.42578125" style="19" customWidth="1"/>
    <col min="5134" max="5376" width="9.140625" style="19"/>
    <col min="5377" max="5377" width="7.42578125" style="19" customWidth="1"/>
    <col min="5378" max="5378" width="22" style="19" customWidth="1"/>
    <col min="5379" max="5379" width="9.85546875" style="19" customWidth="1"/>
    <col min="5380" max="5380" width="13.140625" style="19" customWidth="1"/>
    <col min="5381" max="5381" width="10.42578125" style="19" customWidth="1"/>
    <col min="5382" max="5382" width="13.7109375" style="19" customWidth="1"/>
    <col min="5383" max="5383" width="9.85546875" style="19" customWidth="1"/>
    <col min="5384" max="5384" width="13.7109375" style="19" customWidth="1"/>
    <col min="5385" max="5385" width="9.85546875" style="19" customWidth="1"/>
    <col min="5386" max="5386" width="13.7109375" style="19" customWidth="1"/>
    <col min="5387" max="5387" width="14.28515625" style="19" customWidth="1"/>
    <col min="5388" max="5388" width="11.7109375" style="19" customWidth="1"/>
    <col min="5389" max="5389" width="11.42578125" style="19" customWidth="1"/>
    <col min="5390" max="5632" width="9.140625" style="19"/>
    <col min="5633" max="5633" width="7.42578125" style="19" customWidth="1"/>
    <col min="5634" max="5634" width="22" style="19" customWidth="1"/>
    <col min="5635" max="5635" width="9.85546875" style="19" customWidth="1"/>
    <col min="5636" max="5636" width="13.140625" style="19" customWidth="1"/>
    <col min="5637" max="5637" width="10.42578125" style="19" customWidth="1"/>
    <col min="5638" max="5638" width="13.7109375" style="19" customWidth="1"/>
    <col min="5639" max="5639" width="9.85546875" style="19" customWidth="1"/>
    <col min="5640" max="5640" width="13.7109375" style="19" customWidth="1"/>
    <col min="5641" max="5641" width="9.85546875" style="19" customWidth="1"/>
    <col min="5642" max="5642" width="13.7109375" style="19" customWidth="1"/>
    <col min="5643" max="5643" width="14.28515625" style="19" customWidth="1"/>
    <col min="5644" max="5644" width="11.7109375" style="19" customWidth="1"/>
    <col min="5645" max="5645" width="11.42578125" style="19" customWidth="1"/>
    <col min="5646" max="5888" width="9.140625" style="19"/>
    <col min="5889" max="5889" width="7.42578125" style="19" customWidth="1"/>
    <col min="5890" max="5890" width="22" style="19" customWidth="1"/>
    <col min="5891" max="5891" width="9.85546875" style="19" customWidth="1"/>
    <col min="5892" max="5892" width="13.140625" style="19" customWidth="1"/>
    <col min="5893" max="5893" width="10.42578125" style="19" customWidth="1"/>
    <col min="5894" max="5894" width="13.7109375" style="19" customWidth="1"/>
    <col min="5895" max="5895" width="9.85546875" style="19" customWidth="1"/>
    <col min="5896" max="5896" width="13.7109375" style="19" customWidth="1"/>
    <col min="5897" max="5897" width="9.85546875" style="19" customWidth="1"/>
    <col min="5898" max="5898" width="13.7109375" style="19" customWidth="1"/>
    <col min="5899" max="5899" width="14.28515625" style="19" customWidth="1"/>
    <col min="5900" max="5900" width="11.7109375" style="19" customWidth="1"/>
    <col min="5901" max="5901" width="11.42578125" style="19" customWidth="1"/>
    <col min="5902" max="6144" width="9.140625" style="19"/>
    <col min="6145" max="6145" width="7.42578125" style="19" customWidth="1"/>
    <col min="6146" max="6146" width="22" style="19" customWidth="1"/>
    <col min="6147" max="6147" width="9.85546875" style="19" customWidth="1"/>
    <col min="6148" max="6148" width="13.140625" style="19" customWidth="1"/>
    <col min="6149" max="6149" width="10.42578125" style="19" customWidth="1"/>
    <col min="6150" max="6150" width="13.7109375" style="19" customWidth="1"/>
    <col min="6151" max="6151" width="9.85546875" style="19" customWidth="1"/>
    <col min="6152" max="6152" width="13.7109375" style="19" customWidth="1"/>
    <col min="6153" max="6153" width="9.85546875" style="19" customWidth="1"/>
    <col min="6154" max="6154" width="13.7109375" style="19" customWidth="1"/>
    <col min="6155" max="6155" width="14.28515625" style="19" customWidth="1"/>
    <col min="6156" max="6156" width="11.7109375" style="19" customWidth="1"/>
    <col min="6157" max="6157" width="11.42578125" style="19" customWidth="1"/>
    <col min="6158" max="6400" width="9.140625" style="19"/>
    <col min="6401" max="6401" width="7.42578125" style="19" customWidth="1"/>
    <col min="6402" max="6402" width="22" style="19" customWidth="1"/>
    <col min="6403" max="6403" width="9.85546875" style="19" customWidth="1"/>
    <col min="6404" max="6404" width="13.140625" style="19" customWidth="1"/>
    <col min="6405" max="6405" width="10.42578125" style="19" customWidth="1"/>
    <col min="6406" max="6406" width="13.7109375" style="19" customWidth="1"/>
    <col min="6407" max="6407" width="9.85546875" style="19" customWidth="1"/>
    <col min="6408" max="6408" width="13.7109375" style="19" customWidth="1"/>
    <col min="6409" max="6409" width="9.85546875" style="19" customWidth="1"/>
    <col min="6410" max="6410" width="13.7109375" style="19" customWidth="1"/>
    <col min="6411" max="6411" width="14.28515625" style="19" customWidth="1"/>
    <col min="6412" max="6412" width="11.7109375" style="19" customWidth="1"/>
    <col min="6413" max="6413" width="11.42578125" style="19" customWidth="1"/>
    <col min="6414" max="6656" width="9.140625" style="19"/>
    <col min="6657" max="6657" width="7.42578125" style="19" customWidth="1"/>
    <col min="6658" max="6658" width="22" style="19" customWidth="1"/>
    <col min="6659" max="6659" width="9.85546875" style="19" customWidth="1"/>
    <col min="6660" max="6660" width="13.140625" style="19" customWidth="1"/>
    <col min="6661" max="6661" width="10.42578125" style="19" customWidth="1"/>
    <col min="6662" max="6662" width="13.7109375" style="19" customWidth="1"/>
    <col min="6663" max="6663" width="9.85546875" style="19" customWidth="1"/>
    <col min="6664" max="6664" width="13.7109375" style="19" customWidth="1"/>
    <col min="6665" max="6665" width="9.85546875" style="19" customWidth="1"/>
    <col min="6666" max="6666" width="13.7109375" style="19" customWidth="1"/>
    <col min="6667" max="6667" width="14.28515625" style="19" customWidth="1"/>
    <col min="6668" max="6668" width="11.7109375" style="19" customWidth="1"/>
    <col min="6669" max="6669" width="11.42578125" style="19" customWidth="1"/>
    <col min="6670" max="6912" width="9.140625" style="19"/>
    <col min="6913" max="6913" width="7.42578125" style="19" customWidth="1"/>
    <col min="6914" max="6914" width="22" style="19" customWidth="1"/>
    <col min="6915" max="6915" width="9.85546875" style="19" customWidth="1"/>
    <col min="6916" max="6916" width="13.140625" style="19" customWidth="1"/>
    <col min="6917" max="6917" width="10.42578125" style="19" customWidth="1"/>
    <col min="6918" max="6918" width="13.7109375" style="19" customWidth="1"/>
    <col min="6919" max="6919" width="9.85546875" style="19" customWidth="1"/>
    <col min="6920" max="6920" width="13.7109375" style="19" customWidth="1"/>
    <col min="6921" max="6921" width="9.85546875" style="19" customWidth="1"/>
    <col min="6922" max="6922" width="13.7109375" style="19" customWidth="1"/>
    <col min="6923" max="6923" width="14.28515625" style="19" customWidth="1"/>
    <col min="6924" max="6924" width="11.7109375" style="19" customWidth="1"/>
    <col min="6925" max="6925" width="11.42578125" style="19" customWidth="1"/>
    <col min="6926" max="7168" width="9.140625" style="19"/>
    <col min="7169" max="7169" width="7.42578125" style="19" customWidth="1"/>
    <col min="7170" max="7170" width="22" style="19" customWidth="1"/>
    <col min="7171" max="7171" width="9.85546875" style="19" customWidth="1"/>
    <col min="7172" max="7172" width="13.140625" style="19" customWidth="1"/>
    <col min="7173" max="7173" width="10.42578125" style="19" customWidth="1"/>
    <col min="7174" max="7174" width="13.7109375" style="19" customWidth="1"/>
    <col min="7175" max="7175" width="9.85546875" style="19" customWidth="1"/>
    <col min="7176" max="7176" width="13.7109375" style="19" customWidth="1"/>
    <col min="7177" max="7177" width="9.85546875" style="19" customWidth="1"/>
    <col min="7178" max="7178" width="13.7109375" style="19" customWidth="1"/>
    <col min="7179" max="7179" width="14.28515625" style="19" customWidth="1"/>
    <col min="7180" max="7180" width="11.7109375" style="19" customWidth="1"/>
    <col min="7181" max="7181" width="11.42578125" style="19" customWidth="1"/>
    <col min="7182" max="7424" width="9.140625" style="19"/>
    <col min="7425" max="7425" width="7.42578125" style="19" customWidth="1"/>
    <col min="7426" max="7426" width="22" style="19" customWidth="1"/>
    <col min="7427" max="7427" width="9.85546875" style="19" customWidth="1"/>
    <col min="7428" max="7428" width="13.140625" style="19" customWidth="1"/>
    <col min="7429" max="7429" width="10.42578125" style="19" customWidth="1"/>
    <col min="7430" max="7430" width="13.7109375" style="19" customWidth="1"/>
    <col min="7431" max="7431" width="9.85546875" style="19" customWidth="1"/>
    <col min="7432" max="7432" width="13.7109375" style="19" customWidth="1"/>
    <col min="7433" max="7433" width="9.85546875" style="19" customWidth="1"/>
    <col min="7434" max="7434" width="13.7109375" style="19" customWidth="1"/>
    <col min="7435" max="7435" width="14.28515625" style="19" customWidth="1"/>
    <col min="7436" max="7436" width="11.7109375" style="19" customWidth="1"/>
    <col min="7437" max="7437" width="11.42578125" style="19" customWidth="1"/>
    <col min="7438" max="7680" width="9.140625" style="19"/>
    <col min="7681" max="7681" width="7.42578125" style="19" customWidth="1"/>
    <col min="7682" max="7682" width="22" style="19" customWidth="1"/>
    <col min="7683" max="7683" width="9.85546875" style="19" customWidth="1"/>
    <col min="7684" max="7684" width="13.140625" style="19" customWidth="1"/>
    <col min="7685" max="7685" width="10.42578125" style="19" customWidth="1"/>
    <col min="7686" max="7686" width="13.7109375" style="19" customWidth="1"/>
    <col min="7687" max="7687" width="9.85546875" style="19" customWidth="1"/>
    <col min="7688" max="7688" width="13.7109375" style="19" customWidth="1"/>
    <col min="7689" max="7689" width="9.85546875" style="19" customWidth="1"/>
    <col min="7690" max="7690" width="13.7109375" style="19" customWidth="1"/>
    <col min="7691" max="7691" width="14.28515625" style="19" customWidth="1"/>
    <col min="7692" max="7692" width="11.7109375" style="19" customWidth="1"/>
    <col min="7693" max="7693" width="11.42578125" style="19" customWidth="1"/>
    <col min="7694" max="7936" width="9.140625" style="19"/>
    <col min="7937" max="7937" width="7.42578125" style="19" customWidth="1"/>
    <col min="7938" max="7938" width="22" style="19" customWidth="1"/>
    <col min="7939" max="7939" width="9.85546875" style="19" customWidth="1"/>
    <col min="7940" max="7940" width="13.140625" style="19" customWidth="1"/>
    <col min="7941" max="7941" width="10.42578125" style="19" customWidth="1"/>
    <col min="7942" max="7942" width="13.7109375" style="19" customWidth="1"/>
    <col min="7943" max="7943" width="9.85546875" style="19" customWidth="1"/>
    <col min="7944" max="7944" width="13.7109375" style="19" customWidth="1"/>
    <col min="7945" max="7945" width="9.85546875" style="19" customWidth="1"/>
    <col min="7946" max="7946" width="13.7109375" style="19" customWidth="1"/>
    <col min="7947" max="7947" width="14.28515625" style="19" customWidth="1"/>
    <col min="7948" max="7948" width="11.7109375" style="19" customWidth="1"/>
    <col min="7949" max="7949" width="11.42578125" style="19" customWidth="1"/>
    <col min="7950" max="8192" width="9.140625" style="19"/>
    <col min="8193" max="8193" width="7.42578125" style="19" customWidth="1"/>
    <col min="8194" max="8194" width="22" style="19" customWidth="1"/>
    <col min="8195" max="8195" width="9.85546875" style="19" customWidth="1"/>
    <col min="8196" max="8196" width="13.140625" style="19" customWidth="1"/>
    <col min="8197" max="8197" width="10.42578125" style="19" customWidth="1"/>
    <col min="8198" max="8198" width="13.7109375" style="19" customWidth="1"/>
    <col min="8199" max="8199" width="9.85546875" style="19" customWidth="1"/>
    <col min="8200" max="8200" width="13.7109375" style="19" customWidth="1"/>
    <col min="8201" max="8201" width="9.85546875" style="19" customWidth="1"/>
    <col min="8202" max="8202" width="13.7109375" style="19" customWidth="1"/>
    <col min="8203" max="8203" width="14.28515625" style="19" customWidth="1"/>
    <col min="8204" max="8204" width="11.7109375" style="19" customWidth="1"/>
    <col min="8205" max="8205" width="11.42578125" style="19" customWidth="1"/>
    <col min="8206" max="8448" width="9.140625" style="19"/>
    <col min="8449" max="8449" width="7.42578125" style="19" customWidth="1"/>
    <col min="8450" max="8450" width="22" style="19" customWidth="1"/>
    <col min="8451" max="8451" width="9.85546875" style="19" customWidth="1"/>
    <col min="8452" max="8452" width="13.140625" style="19" customWidth="1"/>
    <col min="8453" max="8453" width="10.42578125" style="19" customWidth="1"/>
    <col min="8454" max="8454" width="13.7109375" style="19" customWidth="1"/>
    <col min="8455" max="8455" width="9.85546875" style="19" customWidth="1"/>
    <col min="8456" max="8456" width="13.7109375" style="19" customWidth="1"/>
    <col min="8457" max="8457" width="9.85546875" style="19" customWidth="1"/>
    <col min="8458" max="8458" width="13.7109375" style="19" customWidth="1"/>
    <col min="8459" max="8459" width="14.28515625" style="19" customWidth="1"/>
    <col min="8460" max="8460" width="11.7109375" style="19" customWidth="1"/>
    <col min="8461" max="8461" width="11.42578125" style="19" customWidth="1"/>
    <col min="8462" max="8704" width="9.140625" style="19"/>
    <col min="8705" max="8705" width="7.42578125" style="19" customWidth="1"/>
    <col min="8706" max="8706" width="22" style="19" customWidth="1"/>
    <col min="8707" max="8707" width="9.85546875" style="19" customWidth="1"/>
    <col min="8708" max="8708" width="13.140625" style="19" customWidth="1"/>
    <col min="8709" max="8709" width="10.42578125" style="19" customWidth="1"/>
    <col min="8710" max="8710" width="13.7109375" style="19" customWidth="1"/>
    <col min="8711" max="8711" width="9.85546875" style="19" customWidth="1"/>
    <col min="8712" max="8712" width="13.7109375" style="19" customWidth="1"/>
    <col min="8713" max="8713" width="9.85546875" style="19" customWidth="1"/>
    <col min="8714" max="8714" width="13.7109375" style="19" customWidth="1"/>
    <col min="8715" max="8715" width="14.28515625" style="19" customWidth="1"/>
    <col min="8716" max="8716" width="11.7109375" style="19" customWidth="1"/>
    <col min="8717" max="8717" width="11.42578125" style="19" customWidth="1"/>
    <col min="8718" max="8960" width="9.140625" style="19"/>
    <col min="8961" max="8961" width="7.42578125" style="19" customWidth="1"/>
    <col min="8962" max="8962" width="22" style="19" customWidth="1"/>
    <col min="8963" max="8963" width="9.85546875" style="19" customWidth="1"/>
    <col min="8964" max="8964" width="13.140625" style="19" customWidth="1"/>
    <col min="8965" max="8965" width="10.42578125" style="19" customWidth="1"/>
    <col min="8966" max="8966" width="13.7109375" style="19" customWidth="1"/>
    <col min="8967" max="8967" width="9.85546875" style="19" customWidth="1"/>
    <col min="8968" max="8968" width="13.7109375" style="19" customWidth="1"/>
    <col min="8969" max="8969" width="9.85546875" style="19" customWidth="1"/>
    <col min="8970" max="8970" width="13.7109375" style="19" customWidth="1"/>
    <col min="8971" max="8971" width="14.28515625" style="19" customWidth="1"/>
    <col min="8972" max="8972" width="11.7109375" style="19" customWidth="1"/>
    <col min="8973" max="8973" width="11.42578125" style="19" customWidth="1"/>
    <col min="8974" max="9216" width="9.140625" style="19"/>
    <col min="9217" max="9217" width="7.42578125" style="19" customWidth="1"/>
    <col min="9218" max="9218" width="22" style="19" customWidth="1"/>
    <col min="9219" max="9219" width="9.85546875" style="19" customWidth="1"/>
    <col min="9220" max="9220" width="13.140625" style="19" customWidth="1"/>
    <col min="9221" max="9221" width="10.42578125" style="19" customWidth="1"/>
    <col min="9222" max="9222" width="13.7109375" style="19" customWidth="1"/>
    <col min="9223" max="9223" width="9.85546875" style="19" customWidth="1"/>
    <col min="9224" max="9224" width="13.7109375" style="19" customWidth="1"/>
    <col min="9225" max="9225" width="9.85546875" style="19" customWidth="1"/>
    <col min="9226" max="9226" width="13.7109375" style="19" customWidth="1"/>
    <col min="9227" max="9227" width="14.28515625" style="19" customWidth="1"/>
    <col min="9228" max="9228" width="11.7109375" style="19" customWidth="1"/>
    <col min="9229" max="9229" width="11.42578125" style="19" customWidth="1"/>
    <col min="9230" max="9472" width="9.140625" style="19"/>
    <col min="9473" max="9473" width="7.42578125" style="19" customWidth="1"/>
    <col min="9474" max="9474" width="22" style="19" customWidth="1"/>
    <col min="9475" max="9475" width="9.85546875" style="19" customWidth="1"/>
    <col min="9476" max="9476" width="13.140625" style="19" customWidth="1"/>
    <col min="9477" max="9477" width="10.42578125" style="19" customWidth="1"/>
    <col min="9478" max="9478" width="13.7109375" style="19" customWidth="1"/>
    <col min="9479" max="9479" width="9.85546875" style="19" customWidth="1"/>
    <col min="9480" max="9480" width="13.7109375" style="19" customWidth="1"/>
    <col min="9481" max="9481" width="9.85546875" style="19" customWidth="1"/>
    <col min="9482" max="9482" width="13.7109375" style="19" customWidth="1"/>
    <col min="9483" max="9483" width="14.28515625" style="19" customWidth="1"/>
    <col min="9484" max="9484" width="11.7109375" style="19" customWidth="1"/>
    <col min="9485" max="9485" width="11.42578125" style="19" customWidth="1"/>
    <col min="9486" max="9728" width="9.140625" style="19"/>
    <col min="9729" max="9729" width="7.42578125" style="19" customWidth="1"/>
    <col min="9730" max="9730" width="22" style="19" customWidth="1"/>
    <col min="9731" max="9731" width="9.85546875" style="19" customWidth="1"/>
    <col min="9732" max="9732" width="13.140625" style="19" customWidth="1"/>
    <col min="9733" max="9733" width="10.42578125" style="19" customWidth="1"/>
    <col min="9734" max="9734" width="13.7109375" style="19" customWidth="1"/>
    <col min="9735" max="9735" width="9.85546875" style="19" customWidth="1"/>
    <col min="9736" max="9736" width="13.7109375" style="19" customWidth="1"/>
    <col min="9737" max="9737" width="9.85546875" style="19" customWidth="1"/>
    <col min="9738" max="9738" width="13.7109375" style="19" customWidth="1"/>
    <col min="9739" max="9739" width="14.28515625" style="19" customWidth="1"/>
    <col min="9740" max="9740" width="11.7109375" style="19" customWidth="1"/>
    <col min="9741" max="9741" width="11.42578125" style="19" customWidth="1"/>
    <col min="9742" max="9984" width="9.140625" style="19"/>
    <col min="9985" max="9985" width="7.42578125" style="19" customWidth="1"/>
    <col min="9986" max="9986" width="22" style="19" customWidth="1"/>
    <col min="9987" max="9987" width="9.85546875" style="19" customWidth="1"/>
    <col min="9988" max="9988" width="13.140625" style="19" customWidth="1"/>
    <col min="9989" max="9989" width="10.42578125" style="19" customWidth="1"/>
    <col min="9990" max="9990" width="13.7109375" style="19" customWidth="1"/>
    <col min="9991" max="9991" width="9.85546875" style="19" customWidth="1"/>
    <col min="9992" max="9992" width="13.7109375" style="19" customWidth="1"/>
    <col min="9993" max="9993" width="9.85546875" style="19" customWidth="1"/>
    <col min="9994" max="9994" width="13.7109375" style="19" customWidth="1"/>
    <col min="9995" max="9995" width="14.28515625" style="19" customWidth="1"/>
    <col min="9996" max="9996" width="11.7109375" style="19" customWidth="1"/>
    <col min="9997" max="9997" width="11.42578125" style="19" customWidth="1"/>
    <col min="9998" max="10240" width="9.140625" style="19"/>
    <col min="10241" max="10241" width="7.42578125" style="19" customWidth="1"/>
    <col min="10242" max="10242" width="22" style="19" customWidth="1"/>
    <col min="10243" max="10243" width="9.85546875" style="19" customWidth="1"/>
    <col min="10244" max="10244" width="13.140625" style="19" customWidth="1"/>
    <col min="10245" max="10245" width="10.42578125" style="19" customWidth="1"/>
    <col min="10246" max="10246" width="13.7109375" style="19" customWidth="1"/>
    <col min="10247" max="10247" width="9.85546875" style="19" customWidth="1"/>
    <col min="10248" max="10248" width="13.7109375" style="19" customWidth="1"/>
    <col min="10249" max="10249" width="9.85546875" style="19" customWidth="1"/>
    <col min="10250" max="10250" width="13.7109375" style="19" customWidth="1"/>
    <col min="10251" max="10251" width="14.28515625" style="19" customWidth="1"/>
    <col min="10252" max="10252" width="11.7109375" style="19" customWidth="1"/>
    <col min="10253" max="10253" width="11.42578125" style="19" customWidth="1"/>
    <col min="10254" max="10496" width="9.140625" style="19"/>
    <col min="10497" max="10497" width="7.42578125" style="19" customWidth="1"/>
    <col min="10498" max="10498" width="22" style="19" customWidth="1"/>
    <col min="10499" max="10499" width="9.85546875" style="19" customWidth="1"/>
    <col min="10500" max="10500" width="13.140625" style="19" customWidth="1"/>
    <col min="10501" max="10501" width="10.42578125" style="19" customWidth="1"/>
    <col min="10502" max="10502" width="13.7109375" style="19" customWidth="1"/>
    <col min="10503" max="10503" width="9.85546875" style="19" customWidth="1"/>
    <col min="10504" max="10504" width="13.7109375" style="19" customWidth="1"/>
    <col min="10505" max="10505" width="9.85546875" style="19" customWidth="1"/>
    <col min="10506" max="10506" width="13.7109375" style="19" customWidth="1"/>
    <col min="10507" max="10507" width="14.28515625" style="19" customWidth="1"/>
    <col min="10508" max="10508" width="11.7109375" style="19" customWidth="1"/>
    <col min="10509" max="10509" width="11.42578125" style="19" customWidth="1"/>
    <col min="10510" max="10752" width="9.140625" style="19"/>
    <col min="10753" max="10753" width="7.42578125" style="19" customWidth="1"/>
    <col min="10754" max="10754" width="22" style="19" customWidth="1"/>
    <col min="10755" max="10755" width="9.85546875" style="19" customWidth="1"/>
    <col min="10756" max="10756" width="13.140625" style="19" customWidth="1"/>
    <col min="10757" max="10757" width="10.42578125" style="19" customWidth="1"/>
    <col min="10758" max="10758" width="13.7109375" style="19" customWidth="1"/>
    <col min="10759" max="10759" width="9.85546875" style="19" customWidth="1"/>
    <col min="10760" max="10760" width="13.7109375" style="19" customWidth="1"/>
    <col min="10761" max="10761" width="9.85546875" style="19" customWidth="1"/>
    <col min="10762" max="10762" width="13.7109375" style="19" customWidth="1"/>
    <col min="10763" max="10763" width="14.28515625" style="19" customWidth="1"/>
    <col min="10764" max="10764" width="11.7109375" style="19" customWidth="1"/>
    <col min="10765" max="10765" width="11.42578125" style="19" customWidth="1"/>
    <col min="10766" max="11008" width="9.140625" style="19"/>
    <col min="11009" max="11009" width="7.42578125" style="19" customWidth="1"/>
    <col min="11010" max="11010" width="22" style="19" customWidth="1"/>
    <col min="11011" max="11011" width="9.85546875" style="19" customWidth="1"/>
    <col min="11012" max="11012" width="13.140625" style="19" customWidth="1"/>
    <col min="11013" max="11013" width="10.42578125" style="19" customWidth="1"/>
    <col min="11014" max="11014" width="13.7109375" style="19" customWidth="1"/>
    <col min="11015" max="11015" width="9.85546875" style="19" customWidth="1"/>
    <col min="11016" max="11016" width="13.7109375" style="19" customWidth="1"/>
    <col min="11017" max="11017" width="9.85546875" style="19" customWidth="1"/>
    <col min="11018" max="11018" width="13.7109375" style="19" customWidth="1"/>
    <col min="11019" max="11019" width="14.28515625" style="19" customWidth="1"/>
    <col min="11020" max="11020" width="11.7109375" style="19" customWidth="1"/>
    <col min="11021" max="11021" width="11.42578125" style="19" customWidth="1"/>
    <col min="11022" max="11264" width="9.140625" style="19"/>
    <col min="11265" max="11265" width="7.42578125" style="19" customWidth="1"/>
    <col min="11266" max="11266" width="22" style="19" customWidth="1"/>
    <col min="11267" max="11267" width="9.85546875" style="19" customWidth="1"/>
    <col min="11268" max="11268" width="13.140625" style="19" customWidth="1"/>
    <col min="11269" max="11269" width="10.42578125" style="19" customWidth="1"/>
    <col min="11270" max="11270" width="13.7109375" style="19" customWidth="1"/>
    <col min="11271" max="11271" width="9.85546875" style="19" customWidth="1"/>
    <col min="11272" max="11272" width="13.7109375" style="19" customWidth="1"/>
    <col min="11273" max="11273" width="9.85546875" style="19" customWidth="1"/>
    <col min="11274" max="11274" width="13.7109375" style="19" customWidth="1"/>
    <col min="11275" max="11275" width="14.28515625" style="19" customWidth="1"/>
    <col min="11276" max="11276" width="11.7109375" style="19" customWidth="1"/>
    <col min="11277" max="11277" width="11.42578125" style="19" customWidth="1"/>
    <col min="11278" max="11520" width="9.140625" style="19"/>
    <col min="11521" max="11521" width="7.42578125" style="19" customWidth="1"/>
    <col min="11522" max="11522" width="22" style="19" customWidth="1"/>
    <col min="11523" max="11523" width="9.85546875" style="19" customWidth="1"/>
    <col min="11524" max="11524" width="13.140625" style="19" customWidth="1"/>
    <col min="11525" max="11525" width="10.42578125" style="19" customWidth="1"/>
    <col min="11526" max="11526" width="13.7109375" style="19" customWidth="1"/>
    <col min="11527" max="11527" width="9.85546875" style="19" customWidth="1"/>
    <col min="11528" max="11528" width="13.7109375" style="19" customWidth="1"/>
    <col min="11529" max="11529" width="9.85546875" style="19" customWidth="1"/>
    <col min="11530" max="11530" width="13.7109375" style="19" customWidth="1"/>
    <col min="11531" max="11531" width="14.28515625" style="19" customWidth="1"/>
    <col min="11532" max="11532" width="11.7109375" style="19" customWidth="1"/>
    <col min="11533" max="11533" width="11.42578125" style="19" customWidth="1"/>
    <col min="11534" max="11776" width="9.140625" style="19"/>
    <col min="11777" max="11777" width="7.42578125" style="19" customWidth="1"/>
    <col min="11778" max="11778" width="22" style="19" customWidth="1"/>
    <col min="11779" max="11779" width="9.85546875" style="19" customWidth="1"/>
    <col min="11780" max="11780" width="13.140625" style="19" customWidth="1"/>
    <col min="11781" max="11781" width="10.42578125" style="19" customWidth="1"/>
    <col min="11782" max="11782" width="13.7109375" style="19" customWidth="1"/>
    <col min="11783" max="11783" width="9.85546875" style="19" customWidth="1"/>
    <col min="11784" max="11784" width="13.7109375" style="19" customWidth="1"/>
    <col min="11785" max="11785" width="9.85546875" style="19" customWidth="1"/>
    <col min="11786" max="11786" width="13.7109375" style="19" customWidth="1"/>
    <col min="11787" max="11787" width="14.28515625" style="19" customWidth="1"/>
    <col min="11788" max="11788" width="11.7109375" style="19" customWidth="1"/>
    <col min="11789" max="11789" width="11.42578125" style="19" customWidth="1"/>
    <col min="11790" max="12032" width="9.140625" style="19"/>
    <col min="12033" max="12033" width="7.42578125" style="19" customWidth="1"/>
    <col min="12034" max="12034" width="22" style="19" customWidth="1"/>
    <col min="12035" max="12035" width="9.85546875" style="19" customWidth="1"/>
    <col min="12036" max="12036" width="13.140625" style="19" customWidth="1"/>
    <col min="12037" max="12037" width="10.42578125" style="19" customWidth="1"/>
    <col min="12038" max="12038" width="13.7109375" style="19" customWidth="1"/>
    <col min="12039" max="12039" width="9.85546875" style="19" customWidth="1"/>
    <col min="12040" max="12040" width="13.7109375" style="19" customWidth="1"/>
    <col min="12041" max="12041" width="9.85546875" style="19" customWidth="1"/>
    <col min="12042" max="12042" width="13.7109375" style="19" customWidth="1"/>
    <col min="12043" max="12043" width="14.28515625" style="19" customWidth="1"/>
    <col min="12044" max="12044" width="11.7109375" style="19" customWidth="1"/>
    <col min="12045" max="12045" width="11.42578125" style="19" customWidth="1"/>
    <col min="12046" max="12288" width="9.140625" style="19"/>
    <col min="12289" max="12289" width="7.42578125" style="19" customWidth="1"/>
    <col min="12290" max="12290" width="22" style="19" customWidth="1"/>
    <col min="12291" max="12291" width="9.85546875" style="19" customWidth="1"/>
    <col min="12292" max="12292" width="13.140625" style="19" customWidth="1"/>
    <col min="12293" max="12293" width="10.42578125" style="19" customWidth="1"/>
    <col min="12294" max="12294" width="13.7109375" style="19" customWidth="1"/>
    <col min="12295" max="12295" width="9.85546875" style="19" customWidth="1"/>
    <col min="12296" max="12296" width="13.7109375" style="19" customWidth="1"/>
    <col min="12297" max="12297" width="9.85546875" style="19" customWidth="1"/>
    <col min="12298" max="12298" width="13.7109375" style="19" customWidth="1"/>
    <col min="12299" max="12299" width="14.28515625" style="19" customWidth="1"/>
    <col min="12300" max="12300" width="11.7109375" style="19" customWidth="1"/>
    <col min="12301" max="12301" width="11.42578125" style="19" customWidth="1"/>
    <col min="12302" max="12544" width="9.140625" style="19"/>
    <col min="12545" max="12545" width="7.42578125" style="19" customWidth="1"/>
    <col min="12546" max="12546" width="22" style="19" customWidth="1"/>
    <col min="12547" max="12547" width="9.85546875" style="19" customWidth="1"/>
    <col min="12548" max="12548" width="13.140625" style="19" customWidth="1"/>
    <col min="12549" max="12549" width="10.42578125" style="19" customWidth="1"/>
    <col min="12550" max="12550" width="13.7109375" style="19" customWidth="1"/>
    <col min="12551" max="12551" width="9.85546875" style="19" customWidth="1"/>
    <col min="12552" max="12552" width="13.7109375" style="19" customWidth="1"/>
    <col min="12553" max="12553" width="9.85546875" style="19" customWidth="1"/>
    <col min="12554" max="12554" width="13.7109375" style="19" customWidth="1"/>
    <col min="12555" max="12555" width="14.28515625" style="19" customWidth="1"/>
    <col min="12556" max="12556" width="11.7109375" style="19" customWidth="1"/>
    <col min="12557" max="12557" width="11.42578125" style="19" customWidth="1"/>
    <col min="12558" max="12800" width="9.140625" style="19"/>
    <col min="12801" max="12801" width="7.42578125" style="19" customWidth="1"/>
    <col min="12802" max="12802" width="22" style="19" customWidth="1"/>
    <col min="12803" max="12803" width="9.85546875" style="19" customWidth="1"/>
    <col min="12804" max="12804" width="13.140625" style="19" customWidth="1"/>
    <col min="12805" max="12805" width="10.42578125" style="19" customWidth="1"/>
    <col min="12806" max="12806" width="13.7109375" style="19" customWidth="1"/>
    <col min="12807" max="12807" width="9.85546875" style="19" customWidth="1"/>
    <col min="12808" max="12808" width="13.7109375" style="19" customWidth="1"/>
    <col min="12809" max="12809" width="9.85546875" style="19" customWidth="1"/>
    <col min="12810" max="12810" width="13.7109375" style="19" customWidth="1"/>
    <col min="12811" max="12811" width="14.28515625" style="19" customWidth="1"/>
    <col min="12812" max="12812" width="11.7109375" style="19" customWidth="1"/>
    <col min="12813" max="12813" width="11.42578125" style="19" customWidth="1"/>
    <col min="12814" max="13056" width="9.140625" style="19"/>
    <col min="13057" max="13057" width="7.42578125" style="19" customWidth="1"/>
    <col min="13058" max="13058" width="22" style="19" customWidth="1"/>
    <col min="13059" max="13059" width="9.85546875" style="19" customWidth="1"/>
    <col min="13060" max="13060" width="13.140625" style="19" customWidth="1"/>
    <col min="13061" max="13061" width="10.42578125" style="19" customWidth="1"/>
    <col min="13062" max="13062" width="13.7109375" style="19" customWidth="1"/>
    <col min="13063" max="13063" width="9.85546875" style="19" customWidth="1"/>
    <col min="13064" max="13064" width="13.7109375" style="19" customWidth="1"/>
    <col min="13065" max="13065" width="9.85546875" style="19" customWidth="1"/>
    <col min="13066" max="13066" width="13.7109375" style="19" customWidth="1"/>
    <col min="13067" max="13067" width="14.28515625" style="19" customWidth="1"/>
    <col min="13068" max="13068" width="11.7109375" style="19" customWidth="1"/>
    <col min="13069" max="13069" width="11.42578125" style="19" customWidth="1"/>
    <col min="13070" max="13312" width="9.140625" style="19"/>
    <col min="13313" max="13313" width="7.42578125" style="19" customWidth="1"/>
    <col min="13314" max="13314" width="22" style="19" customWidth="1"/>
    <col min="13315" max="13315" width="9.85546875" style="19" customWidth="1"/>
    <col min="13316" max="13316" width="13.140625" style="19" customWidth="1"/>
    <col min="13317" max="13317" width="10.42578125" style="19" customWidth="1"/>
    <col min="13318" max="13318" width="13.7109375" style="19" customWidth="1"/>
    <col min="13319" max="13319" width="9.85546875" style="19" customWidth="1"/>
    <col min="13320" max="13320" width="13.7109375" style="19" customWidth="1"/>
    <col min="13321" max="13321" width="9.85546875" style="19" customWidth="1"/>
    <col min="13322" max="13322" width="13.7109375" style="19" customWidth="1"/>
    <col min="13323" max="13323" width="14.28515625" style="19" customWidth="1"/>
    <col min="13324" max="13324" width="11.7109375" style="19" customWidth="1"/>
    <col min="13325" max="13325" width="11.42578125" style="19" customWidth="1"/>
    <col min="13326" max="13568" width="9.140625" style="19"/>
    <col min="13569" max="13569" width="7.42578125" style="19" customWidth="1"/>
    <col min="13570" max="13570" width="22" style="19" customWidth="1"/>
    <col min="13571" max="13571" width="9.85546875" style="19" customWidth="1"/>
    <col min="13572" max="13572" width="13.140625" style="19" customWidth="1"/>
    <col min="13573" max="13573" width="10.42578125" style="19" customWidth="1"/>
    <col min="13574" max="13574" width="13.7109375" style="19" customWidth="1"/>
    <col min="13575" max="13575" width="9.85546875" style="19" customWidth="1"/>
    <col min="13576" max="13576" width="13.7109375" style="19" customWidth="1"/>
    <col min="13577" max="13577" width="9.85546875" style="19" customWidth="1"/>
    <col min="13578" max="13578" width="13.7109375" style="19" customWidth="1"/>
    <col min="13579" max="13579" width="14.28515625" style="19" customWidth="1"/>
    <col min="13580" max="13580" width="11.7109375" style="19" customWidth="1"/>
    <col min="13581" max="13581" width="11.42578125" style="19" customWidth="1"/>
    <col min="13582" max="13824" width="9.140625" style="19"/>
    <col min="13825" max="13825" width="7.42578125" style="19" customWidth="1"/>
    <col min="13826" max="13826" width="22" style="19" customWidth="1"/>
    <col min="13827" max="13827" width="9.85546875" style="19" customWidth="1"/>
    <col min="13828" max="13828" width="13.140625" style="19" customWidth="1"/>
    <col min="13829" max="13829" width="10.42578125" style="19" customWidth="1"/>
    <col min="13830" max="13830" width="13.7109375" style="19" customWidth="1"/>
    <col min="13831" max="13831" width="9.85546875" style="19" customWidth="1"/>
    <col min="13832" max="13832" width="13.7109375" style="19" customWidth="1"/>
    <col min="13833" max="13833" width="9.85546875" style="19" customWidth="1"/>
    <col min="13834" max="13834" width="13.7109375" style="19" customWidth="1"/>
    <col min="13835" max="13835" width="14.28515625" style="19" customWidth="1"/>
    <col min="13836" max="13836" width="11.7109375" style="19" customWidth="1"/>
    <col min="13837" max="13837" width="11.42578125" style="19" customWidth="1"/>
    <col min="13838" max="14080" width="9.140625" style="19"/>
    <col min="14081" max="14081" width="7.42578125" style="19" customWidth="1"/>
    <col min="14082" max="14082" width="22" style="19" customWidth="1"/>
    <col min="14083" max="14083" width="9.85546875" style="19" customWidth="1"/>
    <col min="14084" max="14084" width="13.140625" style="19" customWidth="1"/>
    <col min="14085" max="14085" width="10.42578125" style="19" customWidth="1"/>
    <col min="14086" max="14086" width="13.7109375" style="19" customWidth="1"/>
    <col min="14087" max="14087" width="9.85546875" style="19" customWidth="1"/>
    <col min="14088" max="14088" width="13.7109375" style="19" customWidth="1"/>
    <col min="14089" max="14089" width="9.85546875" style="19" customWidth="1"/>
    <col min="14090" max="14090" width="13.7109375" style="19" customWidth="1"/>
    <col min="14091" max="14091" width="14.28515625" style="19" customWidth="1"/>
    <col min="14092" max="14092" width="11.7109375" style="19" customWidth="1"/>
    <col min="14093" max="14093" width="11.42578125" style="19" customWidth="1"/>
    <col min="14094" max="14336" width="9.140625" style="19"/>
    <col min="14337" max="14337" width="7.42578125" style="19" customWidth="1"/>
    <col min="14338" max="14338" width="22" style="19" customWidth="1"/>
    <col min="14339" max="14339" width="9.85546875" style="19" customWidth="1"/>
    <col min="14340" max="14340" width="13.140625" style="19" customWidth="1"/>
    <col min="14341" max="14341" width="10.42578125" style="19" customWidth="1"/>
    <col min="14342" max="14342" width="13.7109375" style="19" customWidth="1"/>
    <col min="14343" max="14343" width="9.85546875" style="19" customWidth="1"/>
    <col min="14344" max="14344" width="13.7109375" style="19" customWidth="1"/>
    <col min="14345" max="14345" width="9.85546875" style="19" customWidth="1"/>
    <col min="14346" max="14346" width="13.7109375" style="19" customWidth="1"/>
    <col min="14347" max="14347" width="14.28515625" style="19" customWidth="1"/>
    <col min="14348" max="14348" width="11.7109375" style="19" customWidth="1"/>
    <col min="14349" max="14349" width="11.42578125" style="19" customWidth="1"/>
    <col min="14350" max="14592" width="9.140625" style="19"/>
    <col min="14593" max="14593" width="7.42578125" style="19" customWidth="1"/>
    <col min="14594" max="14594" width="22" style="19" customWidth="1"/>
    <col min="14595" max="14595" width="9.85546875" style="19" customWidth="1"/>
    <col min="14596" max="14596" width="13.140625" style="19" customWidth="1"/>
    <col min="14597" max="14597" width="10.42578125" style="19" customWidth="1"/>
    <col min="14598" max="14598" width="13.7109375" style="19" customWidth="1"/>
    <col min="14599" max="14599" width="9.85546875" style="19" customWidth="1"/>
    <col min="14600" max="14600" width="13.7109375" style="19" customWidth="1"/>
    <col min="14601" max="14601" width="9.85546875" style="19" customWidth="1"/>
    <col min="14602" max="14602" width="13.7109375" style="19" customWidth="1"/>
    <col min="14603" max="14603" width="14.28515625" style="19" customWidth="1"/>
    <col min="14604" max="14604" width="11.7109375" style="19" customWidth="1"/>
    <col min="14605" max="14605" width="11.42578125" style="19" customWidth="1"/>
    <col min="14606" max="14848" width="9.140625" style="19"/>
    <col min="14849" max="14849" width="7.42578125" style="19" customWidth="1"/>
    <col min="14850" max="14850" width="22" style="19" customWidth="1"/>
    <col min="14851" max="14851" width="9.85546875" style="19" customWidth="1"/>
    <col min="14852" max="14852" width="13.140625" style="19" customWidth="1"/>
    <col min="14853" max="14853" width="10.42578125" style="19" customWidth="1"/>
    <col min="14854" max="14854" width="13.7109375" style="19" customWidth="1"/>
    <col min="14855" max="14855" width="9.85546875" style="19" customWidth="1"/>
    <col min="14856" max="14856" width="13.7109375" style="19" customWidth="1"/>
    <col min="14857" max="14857" width="9.85546875" style="19" customWidth="1"/>
    <col min="14858" max="14858" width="13.7109375" style="19" customWidth="1"/>
    <col min="14859" max="14859" width="14.28515625" style="19" customWidth="1"/>
    <col min="14860" max="14860" width="11.7109375" style="19" customWidth="1"/>
    <col min="14861" max="14861" width="11.42578125" style="19" customWidth="1"/>
    <col min="14862" max="15104" width="9.140625" style="19"/>
    <col min="15105" max="15105" width="7.42578125" style="19" customWidth="1"/>
    <col min="15106" max="15106" width="22" style="19" customWidth="1"/>
    <col min="15107" max="15107" width="9.85546875" style="19" customWidth="1"/>
    <col min="15108" max="15108" width="13.140625" style="19" customWidth="1"/>
    <col min="15109" max="15109" width="10.42578125" style="19" customWidth="1"/>
    <col min="15110" max="15110" width="13.7109375" style="19" customWidth="1"/>
    <col min="15111" max="15111" width="9.85546875" style="19" customWidth="1"/>
    <col min="15112" max="15112" width="13.7109375" style="19" customWidth="1"/>
    <col min="15113" max="15113" width="9.85546875" style="19" customWidth="1"/>
    <col min="15114" max="15114" width="13.7109375" style="19" customWidth="1"/>
    <col min="15115" max="15115" width="14.28515625" style="19" customWidth="1"/>
    <col min="15116" max="15116" width="11.7109375" style="19" customWidth="1"/>
    <col min="15117" max="15117" width="11.42578125" style="19" customWidth="1"/>
    <col min="15118" max="15360" width="9.140625" style="19"/>
    <col min="15361" max="15361" width="7.42578125" style="19" customWidth="1"/>
    <col min="15362" max="15362" width="22" style="19" customWidth="1"/>
    <col min="15363" max="15363" width="9.85546875" style="19" customWidth="1"/>
    <col min="15364" max="15364" width="13.140625" style="19" customWidth="1"/>
    <col min="15365" max="15365" width="10.42578125" style="19" customWidth="1"/>
    <col min="15366" max="15366" width="13.7109375" style="19" customWidth="1"/>
    <col min="15367" max="15367" width="9.85546875" style="19" customWidth="1"/>
    <col min="15368" max="15368" width="13.7109375" style="19" customWidth="1"/>
    <col min="15369" max="15369" width="9.85546875" style="19" customWidth="1"/>
    <col min="15370" max="15370" width="13.7109375" style="19" customWidth="1"/>
    <col min="15371" max="15371" width="14.28515625" style="19" customWidth="1"/>
    <col min="15372" max="15372" width="11.7109375" style="19" customWidth="1"/>
    <col min="15373" max="15373" width="11.42578125" style="19" customWidth="1"/>
    <col min="15374" max="15616" width="9.140625" style="19"/>
    <col min="15617" max="15617" width="7.42578125" style="19" customWidth="1"/>
    <col min="15618" max="15618" width="22" style="19" customWidth="1"/>
    <col min="15619" max="15619" width="9.85546875" style="19" customWidth="1"/>
    <col min="15620" max="15620" width="13.140625" style="19" customWidth="1"/>
    <col min="15621" max="15621" width="10.42578125" style="19" customWidth="1"/>
    <col min="15622" max="15622" width="13.7109375" style="19" customWidth="1"/>
    <col min="15623" max="15623" width="9.85546875" style="19" customWidth="1"/>
    <col min="15624" max="15624" width="13.7109375" style="19" customWidth="1"/>
    <col min="15625" max="15625" width="9.85546875" style="19" customWidth="1"/>
    <col min="15626" max="15626" width="13.7109375" style="19" customWidth="1"/>
    <col min="15627" max="15627" width="14.28515625" style="19" customWidth="1"/>
    <col min="15628" max="15628" width="11.7109375" style="19" customWidth="1"/>
    <col min="15629" max="15629" width="11.42578125" style="19" customWidth="1"/>
    <col min="15630" max="15872" width="9.140625" style="19"/>
    <col min="15873" max="15873" width="7.42578125" style="19" customWidth="1"/>
    <col min="15874" max="15874" width="22" style="19" customWidth="1"/>
    <col min="15875" max="15875" width="9.85546875" style="19" customWidth="1"/>
    <col min="15876" max="15876" width="13.140625" style="19" customWidth="1"/>
    <col min="15877" max="15877" width="10.42578125" style="19" customWidth="1"/>
    <col min="15878" max="15878" width="13.7109375" style="19" customWidth="1"/>
    <col min="15879" max="15879" width="9.85546875" style="19" customWidth="1"/>
    <col min="15880" max="15880" width="13.7109375" style="19" customWidth="1"/>
    <col min="15881" max="15881" width="9.85546875" style="19" customWidth="1"/>
    <col min="15882" max="15882" width="13.7109375" style="19" customWidth="1"/>
    <col min="15883" max="15883" width="14.28515625" style="19" customWidth="1"/>
    <col min="15884" max="15884" width="11.7109375" style="19" customWidth="1"/>
    <col min="15885" max="15885" width="11.42578125" style="19" customWidth="1"/>
    <col min="15886" max="16128" width="9.140625" style="19"/>
    <col min="16129" max="16129" width="7.42578125" style="19" customWidth="1"/>
    <col min="16130" max="16130" width="22" style="19" customWidth="1"/>
    <col min="16131" max="16131" width="9.85546875" style="19" customWidth="1"/>
    <col min="16132" max="16132" width="13.140625" style="19" customWidth="1"/>
    <col min="16133" max="16133" width="10.42578125" style="19" customWidth="1"/>
    <col min="16134" max="16134" width="13.7109375" style="19" customWidth="1"/>
    <col min="16135" max="16135" width="9.85546875" style="19" customWidth="1"/>
    <col min="16136" max="16136" width="13.7109375" style="19" customWidth="1"/>
    <col min="16137" max="16137" width="9.85546875" style="19" customWidth="1"/>
    <col min="16138" max="16138" width="13.7109375" style="19" customWidth="1"/>
    <col min="16139" max="16139" width="14.28515625" style="19" customWidth="1"/>
    <col min="16140" max="16140" width="11.7109375" style="19" customWidth="1"/>
    <col min="16141" max="16141" width="11.42578125" style="19" customWidth="1"/>
    <col min="16142" max="16384" width="9.140625" style="19"/>
  </cols>
  <sheetData>
    <row r="1" spans="1:13" ht="10.5" customHeight="1" x14ac:dyDescent="0.2">
      <c r="A1" s="18"/>
    </row>
    <row r="2" spans="1:13" ht="10.5" customHeight="1" x14ac:dyDescent="0.2">
      <c r="A2" s="18"/>
    </row>
    <row r="3" spans="1:13" ht="19.5" customHeight="1" x14ac:dyDescent="0.2">
      <c r="A3" s="20"/>
    </row>
    <row r="4" spans="1:13" ht="15.75" customHeight="1" x14ac:dyDescent="0.2">
      <c r="A4" s="21"/>
    </row>
    <row r="5" spans="1:13" ht="9" customHeight="1" x14ac:dyDescent="0.2">
      <c r="A5" s="22"/>
    </row>
    <row r="6" spans="1:13" ht="15" customHeight="1" x14ac:dyDescent="0.2">
      <c r="A6" s="188" t="s">
        <v>131</v>
      </c>
      <c r="B6" s="189" t="s">
        <v>132</v>
      </c>
      <c r="C6" s="189" t="s">
        <v>133</v>
      </c>
      <c r="D6" s="189"/>
      <c r="E6" s="189" t="s">
        <v>134</v>
      </c>
      <c r="F6" s="189"/>
      <c r="G6" s="189" t="s">
        <v>135</v>
      </c>
      <c r="H6" s="189"/>
      <c r="I6" s="189" t="s">
        <v>136</v>
      </c>
      <c r="J6" s="189"/>
      <c r="K6" s="187" t="s">
        <v>137</v>
      </c>
      <c r="L6" s="187"/>
      <c r="M6" s="187"/>
    </row>
    <row r="7" spans="1:13" ht="15" customHeight="1" x14ac:dyDescent="0.2">
      <c r="A7" s="188"/>
      <c r="B7" s="189"/>
      <c r="C7" s="76" t="s">
        <v>138</v>
      </c>
      <c r="D7" s="76" t="s">
        <v>139</v>
      </c>
      <c r="E7" s="76" t="s">
        <v>138</v>
      </c>
      <c r="F7" s="76" t="s">
        <v>139</v>
      </c>
      <c r="G7" s="76" t="s">
        <v>138</v>
      </c>
      <c r="H7" s="76" t="s">
        <v>139</v>
      </c>
      <c r="I7" s="76" t="s">
        <v>138</v>
      </c>
      <c r="J7" s="76" t="s">
        <v>139</v>
      </c>
      <c r="K7" s="76" t="s">
        <v>140</v>
      </c>
      <c r="L7" s="76" t="s">
        <v>141</v>
      </c>
      <c r="M7" s="77" t="s">
        <v>142</v>
      </c>
    </row>
    <row r="8" spans="1:13" ht="24" customHeight="1" x14ac:dyDescent="0.2">
      <c r="A8" s="78"/>
      <c r="B8" s="79" t="s">
        <v>143</v>
      </c>
      <c r="C8" s="80">
        <f t="shared" ref="C8:M8" si="0">SUBTOTAL(9,C9:C12)</f>
        <v>175917</v>
      </c>
      <c r="D8" s="80">
        <f t="shared" si="0"/>
        <v>2128772845</v>
      </c>
      <c r="E8" s="80">
        <f t="shared" si="0"/>
        <v>8500</v>
      </c>
      <c r="F8" s="80">
        <f t="shared" si="0"/>
        <v>261140000</v>
      </c>
      <c r="G8" s="80">
        <f t="shared" si="0"/>
        <v>175900</v>
      </c>
      <c r="H8" s="80">
        <f t="shared" si="0"/>
        <v>2128390000</v>
      </c>
      <c r="I8" s="80">
        <f t="shared" si="0"/>
        <v>8517</v>
      </c>
      <c r="J8" s="80">
        <f t="shared" si="0"/>
        <v>261522845</v>
      </c>
      <c r="K8" s="80">
        <f t="shared" si="0"/>
        <v>8797660000</v>
      </c>
      <c r="L8" s="80">
        <f t="shared" si="0"/>
        <v>6669270000</v>
      </c>
      <c r="M8" s="81">
        <f t="shared" si="0"/>
        <v>0</v>
      </c>
    </row>
    <row r="9" spans="1:13" ht="24" customHeight="1" outlineLevel="1" x14ac:dyDescent="0.2">
      <c r="A9" s="82" t="s">
        <v>144</v>
      </c>
      <c r="B9" s="83" t="s">
        <v>145</v>
      </c>
      <c r="C9" s="84">
        <v>12</v>
      </c>
      <c r="D9" s="84">
        <v>262345</v>
      </c>
      <c r="E9" s="84">
        <v>0</v>
      </c>
      <c r="F9" s="84">
        <v>0</v>
      </c>
      <c r="G9" s="84">
        <v>0</v>
      </c>
      <c r="H9" s="84">
        <v>0</v>
      </c>
      <c r="I9" s="84">
        <v>12</v>
      </c>
      <c r="J9" s="84">
        <v>262345</v>
      </c>
      <c r="K9" s="84">
        <v>0</v>
      </c>
      <c r="L9" s="84">
        <v>0</v>
      </c>
      <c r="M9" s="85">
        <v>0</v>
      </c>
    </row>
    <row r="10" spans="1:13" ht="15" customHeight="1" outlineLevel="1" x14ac:dyDescent="0.2">
      <c r="A10" s="82" t="s">
        <v>957</v>
      </c>
      <c r="B10" s="83" t="s">
        <v>958</v>
      </c>
      <c r="C10" s="84">
        <v>0</v>
      </c>
      <c r="D10" s="84">
        <v>0</v>
      </c>
      <c r="E10" s="84">
        <v>8500</v>
      </c>
      <c r="F10" s="84">
        <v>261140000</v>
      </c>
      <c r="G10" s="84">
        <v>0</v>
      </c>
      <c r="H10" s="84">
        <v>0</v>
      </c>
      <c r="I10" s="84">
        <v>8500</v>
      </c>
      <c r="J10" s="84">
        <v>261140000</v>
      </c>
      <c r="K10" s="84">
        <v>0</v>
      </c>
      <c r="L10" s="84">
        <v>0</v>
      </c>
      <c r="M10" s="85">
        <v>0</v>
      </c>
    </row>
    <row r="11" spans="1:13" ht="24" customHeight="1" outlineLevel="1" x14ac:dyDescent="0.2">
      <c r="A11" s="82" t="s">
        <v>146</v>
      </c>
      <c r="B11" s="83" t="s">
        <v>147</v>
      </c>
      <c r="C11" s="84">
        <v>5</v>
      </c>
      <c r="D11" s="84">
        <v>120500</v>
      </c>
      <c r="E11" s="84">
        <v>0</v>
      </c>
      <c r="F11" s="84">
        <v>0</v>
      </c>
      <c r="G11" s="84">
        <v>0</v>
      </c>
      <c r="H11" s="84">
        <v>0</v>
      </c>
      <c r="I11" s="84">
        <v>5</v>
      </c>
      <c r="J11" s="84">
        <v>120500</v>
      </c>
      <c r="K11" s="84">
        <v>0</v>
      </c>
      <c r="L11" s="84">
        <v>0</v>
      </c>
      <c r="M11" s="85">
        <v>0</v>
      </c>
    </row>
    <row r="12" spans="1:13" ht="33.75" customHeight="1" outlineLevel="1" x14ac:dyDescent="0.2">
      <c r="A12" s="82" t="s">
        <v>148</v>
      </c>
      <c r="B12" s="83" t="s">
        <v>149</v>
      </c>
      <c r="C12" s="84">
        <v>175900</v>
      </c>
      <c r="D12" s="84">
        <v>2128390000</v>
      </c>
      <c r="E12" s="84">
        <v>0</v>
      </c>
      <c r="F12" s="84">
        <v>0</v>
      </c>
      <c r="G12" s="84">
        <v>175900</v>
      </c>
      <c r="H12" s="84">
        <v>2128390000</v>
      </c>
      <c r="I12" s="84">
        <v>0</v>
      </c>
      <c r="J12" s="84">
        <v>0</v>
      </c>
      <c r="K12" s="84">
        <v>8797660000</v>
      </c>
      <c r="L12" s="84">
        <v>6669270000</v>
      </c>
      <c r="M12" s="85">
        <v>0</v>
      </c>
    </row>
    <row r="13" spans="1:13" ht="24" customHeight="1" outlineLevel="1" x14ac:dyDescent="0.2">
      <c r="A13" s="78"/>
      <c r="B13" s="79" t="s">
        <v>150</v>
      </c>
      <c r="C13" s="80">
        <f t="shared" ref="C13:M13" si="1">SUBTOTAL(9,C14:C74)</f>
        <v>245</v>
      </c>
      <c r="D13" s="80">
        <f t="shared" si="1"/>
        <v>5534063</v>
      </c>
      <c r="E13" s="80">
        <f t="shared" si="1"/>
        <v>10015102</v>
      </c>
      <c r="F13" s="80">
        <f t="shared" si="1"/>
        <v>100151000000</v>
      </c>
      <c r="G13" s="80">
        <f t="shared" si="1"/>
        <v>0</v>
      </c>
      <c r="H13" s="80">
        <f t="shared" si="1"/>
        <v>0</v>
      </c>
      <c r="I13" s="80">
        <f t="shared" si="1"/>
        <v>10015347</v>
      </c>
      <c r="J13" s="80">
        <f t="shared" si="1"/>
        <v>100156534063</v>
      </c>
      <c r="K13" s="80">
        <f t="shared" si="1"/>
        <v>0</v>
      </c>
      <c r="L13" s="80">
        <f t="shared" si="1"/>
        <v>0</v>
      </c>
      <c r="M13" s="81">
        <f t="shared" si="1"/>
        <v>0</v>
      </c>
    </row>
    <row r="14" spans="1:13" ht="24" customHeight="1" x14ac:dyDescent="0.2">
      <c r="A14" s="82" t="s">
        <v>151</v>
      </c>
      <c r="B14" s="83" t="s">
        <v>152</v>
      </c>
      <c r="C14" s="84">
        <v>2</v>
      </c>
      <c r="D14" s="84">
        <v>278603</v>
      </c>
      <c r="E14" s="84">
        <v>0</v>
      </c>
      <c r="F14" s="84">
        <v>0</v>
      </c>
      <c r="G14" s="84">
        <v>0</v>
      </c>
      <c r="H14" s="84">
        <v>0</v>
      </c>
      <c r="I14" s="84">
        <v>2</v>
      </c>
      <c r="J14" s="84">
        <v>278603</v>
      </c>
      <c r="K14" s="84">
        <v>0</v>
      </c>
      <c r="L14" s="84">
        <v>0</v>
      </c>
      <c r="M14" s="85">
        <v>0</v>
      </c>
    </row>
    <row r="15" spans="1:13" ht="24" customHeight="1" outlineLevel="1" x14ac:dyDescent="0.2">
      <c r="A15" s="82" t="s">
        <v>153</v>
      </c>
      <c r="B15" s="83" t="s">
        <v>154</v>
      </c>
      <c r="C15" s="84">
        <v>3</v>
      </c>
      <c r="D15" s="84">
        <v>69462</v>
      </c>
      <c r="E15" s="84">
        <v>0</v>
      </c>
      <c r="F15" s="84">
        <v>0</v>
      </c>
      <c r="G15" s="84">
        <v>0</v>
      </c>
      <c r="H15" s="84">
        <v>0</v>
      </c>
      <c r="I15" s="84">
        <v>3</v>
      </c>
      <c r="J15" s="84">
        <v>69462</v>
      </c>
      <c r="K15" s="84">
        <v>0</v>
      </c>
      <c r="L15" s="84">
        <v>0</v>
      </c>
      <c r="M15" s="85">
        <v>0</v>
      </c>
    </row>
    <row r="16" spans="1:13" ht="24" customHeight="1" outlineLevel="1" x14ac:dyDescent="0.2">
      <c r="A16" s="82" t="s">
        <v>155</v>
      </c>
      <c r="B16" s="83" t="s">
        <v>156</v>
      </c>
      <c r="C16" s="84">
        <v>3</v>
      </c>
      <c r="D16" s="84">
        <v>70846</v>
      </c>
      <c r="E16" s="84">
        <v>0</v>
      </c>
      <c r="F16" s="84">
        <v>0</v>
      </c>
      <c r="G16" s="84">
        <v>0</v>
      </c>
      <c r="H16" s="84">
        <v>0</v>
      </c>
      <c r="I16" s="84">
        <v>3</v>
      </c>
      <c r="J16" s="84">
        <v>70846</v>
      </c>
      <c r="K16" s="84">
        <v>0</v>
      </c>
      <c r="L16" s="84">
        <v>0</v>
      </c>
      <c r="M16" s="85">
        <v>0</v>
      </c>
    </row>
    <row r="17" spans="1:13" ht="24" customHeight="1" outlineLevel="1" x14ac:dyDescent="0.2">
      <c r="A17" s="82" t="s">
        <v>162</v>
      </c>
      <c r="B17" s="83" t="s">
        <v>163</v>
      </c>
      <c r="C17" s="84">
        <v>4</v>
      </c>
      <c r="D17" s="84">
        <v>42114</v>
      </c>
      <c r="E17" s="84">
        <v>0</v>
      </c>
      <c r="F17" s="84">
        <v>0</v>
      </c>
      <c r="G17" s="84">
        <v>0</v>
      </c>
      <c r="H17" s="84">
        <v>0</v>
      </c>
      <c r="I17" s="84">
        <v>4</v>
      </c>
      <c r="J17" s="84">
        <v>42114</v>
      </c>
      <c r="K17" s="84">
        <v>0</v>
      </c>
      <c r="L17" s="84">
        <v>0</v>
      </c>
      <c r="M17" s="85">
        <v>0</v>
      </c>
    </row>
    <row r="18" spans="1:13" ht="24" customHeight="1" outlineLevel="1" x14ac:dyDescent="0.2">
      <c r="A18" s="82" t="s">
        <v>164</v>
      </c>
      <c r="B18" s="83" t="s">
        <v>165</v>
      </c>
      <c r="C18" s="84">
        <v>3</v>
      </c>
      <c r="D18" s="84">
        <v>63462</v>
      </c>
      <c r="E18" s="84">
        <v>0</v>
      </c>
      <c r="F18" s="84">
        <v>0</v>
      </c>
      <c r="G18" s="84">
        <v>0</v>
      </c>
      <c r="H18" s="84">
        <v>0</v>
      </c>
      <c r="I18" s="84">
        <v>3</v>
      </c>
      <c r="J18" s="84">
        <v>63462</v>
      </c>
      <c r="K18" s="84">
        <v>0</v>
      </c>
      <c r="L18" s="84">
        <v>0</v>
      </c>
      <c r="M18" s="85">
        <v>0</v>
      </c>
    </row>
    <row r="19" spans="1:13" ht="15" customHeight="1" outlineLevel="1" x14ac:dyDescent="0.2">
      <c r="A19" s="82" t="s">
        <v>166</v>
      </c>
      <c r="B19" s="83" t="s">
        <v>166</v>
      </c>
      <c r="C19" s="84">
        <v>2</v>
      </c>
      <c r="D19" s="84">
        <v>23727</v>
      </c>
      <c r="E19" s="84">
        <v>0</v>
      </c>
      <c r="F19" s="84">
        <v>0</v>
      </c>
      <c r="G19" s="84">
        <v>0</v>
      </c>
      <c r="H19" s="84">
        <v>0</v>
      </c>
      <c r="I19" s="84">
        <v>2</v>
      </c>
      <c r="J19" s="84">
        <v>23727</v>
      </c>
      <c r="K19" s="84">
        <v>0</v>
      </c>
      <c r="L19" s="84">
        <v>0</v>
      </c>
      <c r="M19" s="85">
        <v>0</v>
      </c>
    </row>
    <row r="20" spans="1:13" ht="15" customHeight="1" outlineLevel="1" x14ac:dyDescent="0.2">
      <c r="A20" s="82" t="s">
        <v>167</v>
      </c>
      <c r="B20" s="83" t="s">
        <v>168</v>
      </c>
      <c r="C20" s="84">
        <v>1</v>
      </c>
      <c r="D20" s="84">
        <v>18909</v>
      </c>
      <c r="E20" s="84">
        <v>0</v>
      </c>
      <c r="F20" s="84">
        <v>0</v>
      </c>
      <c r="G20" s="84">
        <v>0</v>
      </c>
      <c r="H20" s="84">
        <v>0</v>
      </c>
      <c r="I20" s="84">
        <v>1</v>
      </c>
      <c r="J20" s="84">
        <v>18909</v>
      </c>
      <c r="K20" s="84">
        <v>0</v>
      </c>
      <c r="L20" s="84">
        <v>0</v>
      </c>
      <c r="M20" s="85">
        <v>0</v>
      </c>
    </row>
    <row r="21" spans="1:13" ht="24" customHeight="1" outlineLevel="1" x14ac:dyDescent="0.2">
      <c r="A21" s="82" t="s">
        <v>157</v>
      </c>
      <c r="B21" s="83" t="s">
        <v>157</v>
      </c>
      <c r="C21" s="84">
        <v>3</v>
      </c>
      <c r="D21" s="84">
        <v>84742</v>
      </c>
      <c r="E21" s="84">
        <v>1</v>
      </c>
      <c r="F21" s="84">
        <v>0</v>
      </c>
      <c r="G21" s="84">
        <v>0</v>
      </c>
      <c r="H21" s="84">
        <v>0</v>
      </c>
      <c r="I21" s="84">
        <v>4</v>
      </c>
      <c r="J21" s="84">
        <v>84742</v>
      </c>
      <c r="K21" s="84">
        <v>0</v>
      </c>
      <c r="L21" s="84">
        <v>0</v>
      </c>
      <c r="M21" s="85">
        <v>0</v>
      </c>
    </row>
    <row r="22" spans="1:13" ht="24" customHeight="1" outlineLevel="1" x14ac:dyDescent="0.2">
      <c r="A22" s="82" t="s">
        <v>173</v>
      </c>
      <c r="B22" s="83" t="s">
        <v>174</v>
      </c>
      <c r="C22" s="84">
        <v>8</v>
      </c>
      <c r="D22" s="84">
        <v>352575</v>
      </c>
      <c r="E22" s="84">
        <v>0</v>
      </c>
      <c r="F22" s="84">
        <v>0</v>
      </c>
      <c r="G22" s="84">
        <v>0</v>
      </c>
      <c r="H22" s="84">
        <v>0</v>
      </c>
      <c r="I22" s="84">
        <v>8</v>
      </c>
      <c r="J22" s="84">
        <v>352575</v>
      </c>
      <c r="K22" s="84">
        <v>0</v>
      </c>
      <c r="L22" s="84">
        <v>0</v>
      </c>
      <c r="M22" s="85">
        <v>0</v>
      </c>
    </row>
    <row r="23" spans="1:13" ht="24" customHeight="1" outlineLevel="1" x14ac:dyDescent="0.2">
      <c r="A23" s="82" t="s">
        <v>158</v>
      </c>
      <c r="B23" s="83" t="s">
        <v>159</v>
      </c>
      <c r="C23" s="84">
        <v>6</v>
      </c>
      <c r="D23" s="84">
        <v>161884</v>
      </c>
      <c r="E23" s="84">
        <v>1</v>
      </c>
      <c r="F23" s="84">
        <v>0</v>
      </c>
      <c r="G23" s="84">
        <v>0</v>
      </c>
      <c r="H23" s="84">
        <v>0</v>
      </c>
      <c r="I23" s="84">
        <v>7</v>
      </c>
      <c r="J23" s="84">
        <v>161884</v>
      </c>
      <c r="K23" s="84">
        <v>0</v>
      </c>
      <c r="L23" s="84">
        <v>0</v>
      </c>
      <c r="M23" s="85">
        <v>0</v>
      </c>
    </row>
    <row r="24" spans="1:13" ht="15" customHeight="1" outlineLevel="1" x14ac:dyDescent="0.2">
      <c r="A24" s="82" t="s">
        <v>160</v>
      </c>
      <c r="B24" s="83" t="s">
        <v>161</v>
      </c>
      <c r="C24" s="84">
        <v>5</v>
      </c>
      <c r="D24" s="84">
        <v>53667</v>
      </c>
      <c r="E24" s="84">
        <v>0</v>
      </c>
      <c r="F24" s="84">
        <v>0</v>
      </c>
      <c r="G24" s="84">
        <v>0</v>
      </c>
      <c r="H24" s="84">
        <v>0</v>
      </c>
      <c r="I24" s="84">
        <v>5</v>
      </c>
      <c r="J24" s="84">
        <v>53667</v>
      </c>
      <c r="K24" s="84">
        <v>0</v>
      </c>
      <c r="L24" s="84">
        <v>0</v>
      </c>
      <c r="M24" s="85">
        <v>0</v>
      </c>
    </row>
    <row r="25" spans="1:13" ht="24" customHeight="1" outlineLevel="1" x14ac:dyDescent="0.2">
      <c r="A25" s="82" t="s">
        <v>213</v>
      </c>
      <c r="B25" s="83" t="s">
        <v>214</v>
      </c>
      <c r="C25" s="84">
        <v>6</v>
      </c>
      <c r="D25" s="84">
        <v>101250</v>
      </c>
      <c r="E25" s="84">
        <v>0</v>
      </c>
      <c r="F25" s="84">
        <v>0</v>
      </c>
      <c r="G25" s="84">
        <v>0</v>
      </c>
      <c r="H25" s="84">
        <v>0</v>
      </c>
      <c r="I25" s="84">
        <v>6</v>
      </c>
      <c r="J25" s="84">
        <v>101250</v>
      </c>
      <c r="K25" s="84">
        <v>0</v>
      </c>
      <c r="L25" s="84">
        <v>0</v>
      </c>
      <c r="M25" s="85">
        <v>0</v>
      </c>
    </row>
    <row r="26" spans="1:13" ht="24" customHeight="1" outlineLevel="1" x14ac:dyDescent="0.2">
      <c r="A26" s="82" t="s">
        <v>215</v>
      </c>
      <c r="B26" s="83" t="s">
        <v>216</v>
      </c>
      <c r="C26" s="84">
        <v>2</v>
      </c>
      <c r="D26" s="84">
        <v>0</v>
      </c>
      <c r="E26" s="84">
        <v>0</v>
      </c>
      <c r="F26" s="84">
        <v>0</v>
      </c>
      <c r="G26" s="84">
        <v>0</v>
      </c>
      <c r="H26" s="84">
        <v>0</v>
      </c>
      <c r="I26" s="84">
        <v>2</v>
      </c>
      <c r="J26" s="84">
        <v>0</v>
      </c>
      <c r="K26" s="84">
        <v>0</v>
      </c>
      <c r="L26" s="84">
        <v>0</v>
      </c>
      <c r="M26" s="85">
        <v>0</v>
      </c>
    </row>
    <row r="27" spans="1:13" ht="24" customHeight="1" outlineLevel="1" x14ac:dyDescent="0.2">
      <c r="A27" s="82" t="s">
        <v>217</v>
      </c>
      <c r="B27" s="83" t="s">
        <v>218</v>
      </c>
      <c r="C27" s="84">
        <v>3</v>
      </c>
      <c r="D27" s="84">
        <v>69000</v>
      </c>
      <c r="E27" s="84">
        <v>0</v>
      </c>
      <c r="F27" s="84">
        <v>0</v>
      </c>
      <c r="G27" s="84">
        <v>0</v>
      </c>
      <c r="H27" s="84">
        <v>0</v>
      </c>
      <c r="I27" s="84">
        <v>3</v>
      </c>
      <c r="J27" s="84">
        <v>69000</v>
      </c>
      <c r="K27" s="84">
        <v>0</v>
      </c>
      <c r="L27" s="84">
        <v>0</v>
      </c>
      <c r="M27" s="85">
        <v>0</v>
      </c>
    </row>
    <row r="28" spans="1:13" ht="24" customHeight="1" outlineLevel="1" x14ac:dyDescent="0.2">
      <c r="A28" s="82" t="s">
        <v>175</v>
      </c>
      <c r="B28" s="83" t="s">
        <v>176</v>
      </c>
      <c r="C28" s="84">
        <v>4</v>
      </c>
      <c r="D28" s="84">
        <v>80500</v>
      </c>
      <c r="E28" s="84">
        <v>0</v>
      </c>
      <c r="F28" s="84">
        <v>0</v>
      </c>
      <c r="G28" s="84">
        <v>0</v>
      </c>
      <c r="H28" s="84">
        <v>0</v>
      </c>
      <c r="I28" s="84">
        <v>4</v>
      </c>
      <c r="J28" s="84">
        <v>80500</v>
      </c>
      <c r="K28" s="84">
        <v>0</v>
      </c>
      <c r="L28" s="84">
        <v>0</v>
      </c>
      <c r="M28" s="85">
        <v>0</v>
      </c>
    </row>
    <row r="29" spans="1:13" ht="24" customHeight="1" outlineLevel="1" x14ac:dyDescent="0.2">
      <c r="A29" s="82" t="s">
        <v>177</v>
      </c>
      <c r="B29" s="83" t="s">
        <v>178</v>
      </c>
      <c r="C29" s="84">
        <v>8</v>
      </c>
      <c r="D29" s="84">
        <v>126667</v>
      </c>
      <c r="E29" s="84">
        <v>0</v>
      </c>
      <c r="F29" s="84">
        <v>0</v>
      </c>
      <c r="G29" s="84">
        <v>0</v>
      </c>
      <c r="H29" s="84">
        <v>0</v>
      </c>
      <c r="I29" s="84">
        <v>8</v>
      </c>
      <c r="J29" s="84">
        <v>126667</v>
      </c>
      <c r="K29" s="84">
        <v>0</v>
      </c>
      <c r="L29" s="84">
        <v>0</v>
      </c>
      <c r="M29" s="85">
        <v>0</v>
      </c>
    </row>
    <row r="30" spans="1:13" ht="15" customHeight="1" outlineLevel="1" x14ac:dyDescent="0.2">
      <c r="A30" s="82" t="s">
        <v>179</v>
      </c>
      <c r="B30" s="83" t="s">
        <v>180</v>
      </c>
      <c r="C30" s="84">
        <v>3</v>
      </c>
      <c r="D30" s="84">
        <v>95000</v>
      </c>
      <c r="E30" s="84">
        <v>0</v>
      </c>
      <c r="F30" s="84">
        <v>0</v>
      </c>
      <c r="G30" s="84">
        <v>0</v>
      </c>
      <c r="H30" s="84">
        <v>0</v>
      </c>
      <c r="I30" s="84">
        <v>3</v>
      </c>
      <c r="J30" s="84">
        <v>95000</v>
      </c>
      <c r="K30" s="84">
        <v>0</v>
      </c>
      <c r="L30" s="84">
        <v>0</v>
      </c>
      <c r="M30" s="85">
        <v>0</v>
      </c>
    </row>
    <row r="31" spans="1:13" ht="15" customHeight="1" outlineLevel="1" x14ac:dyDescent="0.2">
      <c r="A31" s="82" t="s">
        <v>181</v>
      </c>
      <c r="B31" s="83" t="s">
        <v>182</v>
      </c>
      <c r="C31" s="84">
        <v>9</v>
      </c>
      <c r="D31" s="84">
        <v>73333</v>
      </c>
      <c r="E31" s="84">
        <v>0</v>
      </c>
      <c r="F31" s="84">
        <v>0</v>
      </c>
      <c r="G31" s="84">
        <v>0</v>
      </c>
      <c r="H31" s="84">
        <v>0</v>
      </c>
      <c r="I31" s="84">
        <v>9</v>
      </c>
      <c r="J31" s="84">
        <v>73333</v>
      </c>
      <c r="K31" s="84">
        <v>0</v>
      </c>
      <c r="L31" s="84">
        <v>0</v>
      </c>
      <c r="M31" s="85">
        <v>0</v>
      </c>
    </row>
    <row r="32" spans="1:13" ht="24" customHeight="1" outlineLevel="1" x14ac:dyDescent="0.2">
      <c r="A32" s="82" t="s">
        <v>183</v>
      </c>
      <c r="B32" s="83" t="s">
        <v>184</v>
      </c>
      <c r="C32" s="84">
        <v>2</v>
      </c>
      <c r="D32" s="84">
        <v>63000</v>
      </c>
      <c r="E32" s="84">
        <v>0</v>
      </c>
      <c r="F32" s="84">
        <v>0</v>
      </c>
      <c r="G32" s="84">
        <v>0</v>
      </c>
      <c r="H32" s="84">
        <v>0</v>
      </c>
      <c r="I32" s="84">
        <v>2</v>
      </c>
      <c r="J32" s="84">
        <v>63000</v>
      </c>
      <c r="K32" s="84">
        <v>0</v>
      </c>
      <c r="L32" s="84">
        <v>0</v>
      </c>
      <c r="M32" s="85">
        <v>0</v>
      </c>
    </row>
    <row r="33" spans="1:13" ht="24" customHeight="1" outlineLevel="1" x14ac:dyDescent="0.2">
      <c r="A33" s="82" t="s">
        <v>185</v>
      </c>
      <c r="B33" s="83" t="s">
        <v>186</v>
      </c>
      <c r="C33" s="84">
        <v>1</v>
      </c>
      <c r="D33" s="84">
        <v>19455</v>
      </c>
      <c r="E33" s="84">
        <v>0</v>
      </c>
      <c r="F33" s="84">
        <v>0</v>
      </c>
      <c r="G33" s="84">
        <v>0</v>
      </c>
      <c r="H33" s="84">
        <v>0</v>
      </c>
      <c r="I33" s="84">
        <v>1</v>
      </c>
      <c r="J33" s="84">
        <v>19455</v>
      </c>
      <c r="K33" s="84">
        <v>0</v>
      </c>
      <c r="L33" s="84">
        <v>0</v>
      </c>
      <c r="M33" s="85">
        <v>0</v>
      </c>
    </row>
    <row r="34" spans="1:13" ht="24" customHeight="1" outlineLevel="1" x14ac:dyDescent="0.2">
      <c r="A34" s="82" t="s">
        <v>187</v>
      </c>
      <c r="B34" s="83" t="s">
        <v>188</v>
      </c>
      <c r="C34" s="84">
        <v>6</v>
      </c>
      <c r="D34" s="84">
        <v>130800</v>
      </c>
      <c r="E34" s="84">
        <v>0</v>
      </c>
      <c r="F34" s="84">
        <v>0</v>
      </c>
      <c r="G34" s="84">
        <v>0</v>
      </c>
      <c r="H34" s="84">
        <v>0</v>
      </c>
      <c r="I34" s="84">
        <v>6</v>
      </c>
      <c r="J34" s="84">
        <v>130800</v>
      </c>
      <c r="K34" s="84">
        <v>0</v>
      </c>
      <c r="L34" s="84">
        <v>0</v>
      </c>
      <c r="M34" s="85">
        <v>0</v>
      </c>
    </row>
    <row r="35" spans="1:13" ht="33.75" customHeight="1" outlineLevel="1" x14ac:dyDescent="0.2">
      <c r="A35" s="82" t="s">
        <v>189</v>
      </c>
      <c r="B35" s="83" t="s">
        <v>190</v>
      </c>
      <c r="C35" s="84">
        <v>2</v>
      </c>
      <c r="D35" s="84">
        <v>85600</v>
      </c>
      <c r="E35" s="84">
        <v>0</v>
      </c>
      <c r="F35" s="84">
        <v>0</v>
      </c>
      <c r="G35" s="84">
        <v>0</v>
      </c>
      <c r="H35" s="84">
        <v>0</v>
      </c>
      <c r="I35" s="84">
        <v>2</v>
      </c>
      <c r="J35" s="84">
        <v>85600</v>
      </c>
      <c r="K35" s="84">
        <v>0</v>
      </c>
      <c r="L35" s="84">
        <v>0</v>
      </c>
      <c r="M35" s="85">
        <v>0</v>
      </c>
    </row>
    <row r="36" spans="1:13" ht="33.75" customHeight="1" outlineLevel="1" x14ac:dyDescent="0.2">
      <c r="A36" s="82" t="s">
        <v>191</v>
      </c>
      <c r="B36" s="83" t="s">
        <v>192</v>
      </c>
      <c r="C36" s="84">
        <v>2</v>
      </c>
      <c r="D36" s="84">
        <v>37333</v>
      </c>
      <c r="E36" s="84">
        <v>0</v>
      </c>
      <c r="F36" s="84">
        <v>0</v>
      </c>
      <c r="G36" s="84">
        <v>0</v>
      </c>
      <c r="H36" s="84">
        <v>0</v>
      </c>
      <c r="I36" s="84">
        <v>2</v>
      </c>
      <c r="J36" s="84">
        <v>37333</v>
      </c>
      <c r="K36" s="84">
        <v>0</v>
      </c>
      <c r="L36" s="84">
        <v>0</v>
      </c>
      <c r="M36" s="85">
        <v>0</v>
      </c>
    </row>
    <row r="37" spans="1:13" ht="15" customHeight="1" outlineLevel="1" x14ac:dyDescent="0.2">
      <c r="A37" s="82" t="s">
        <v>193</v>
      </c>
      <c r="B37" s="83" t="s">
        <v>194</v>
      </c>
      <c r="C37" s="84">
        <v>1</v>
      </c>
      <c r="D37" s="84">
        <v>18076</v>
      </c>
      <c r="E37" s="84">
        <v>0</v>
      </c>
      <c r="F37" s="84">
        <v>0</v>
      </c>
      <c r="G37" s="84">
        <v>0</v>
      </c>
      <c r="H37" s="84">
        <v>0</v>
      </c>
      <c r="I37" s="84">
        <v>1</v>
      </c>
      <c r="J37" s="84">
        <v>18076</v>
      </c>
      <c r="K37" s="84">
        <v>0</v>
      </c>
      <c r="L37" s="84">
        <v>0</v>
      </c>
      <c r="M37" s="85">
        <v>0</v>
      </c>
    </row>
    <row r="38" spans="1:13" ht="24" customHeight="1" outlineLevel="1" x14ac:dyDescent="0.2">
      <c r="A38" s="82" t="s">
        <v>169</v>
      </c>
      <c r="B38" s="83" t="s">
        <v>170</v>
      </c>
      <c r="C38" s="84">
        <v>1</v>
      </c>
      <c r="D38" s="84">
        <v>21727</v>
      </c>
      <c r="E38" s="84">
        <v>0</v>
      </c>
      <c r="F38" s="84">
        <v>0</v>
      </c>
      <c r="G38" s="84">
        <v>0</v>
      </c>
      <c r="H38" s="84">
        <v>0</v>
      </c>
      <c r="I38" s="84">
        <v>1</v>
      </c>
      <c r="J38" s="84">
        <v>21727</v>
      </c>
      <c r="K38" s="84">
        <v>0</v>
      </c>
      <c r="L38" s="84">
        <v>0</v>
      </c>
      <c r="M38" s="85">
        <v>0</v>
      </c>
    </row>
    <row r="39" spans="1:13" ht="33.75" customHeight="1" outlineLevel="1" x14ac:dyDescent="0.2">
      <c r="A39" s="82" t="s">
        <v>171</v>
      </c>
      <c r="B39" s="83" t="s">
        <v>172</v>
      </c>
      <c r="C39" s="84">
        <v>9</v>
      </c>
      <c r="D39" s="84">
        <v>39600</v>
      </c>
      <c r="E39" s="84">
        <v>0</v>
      </c>
      <c r="F39" s="84">
        <v>0</v>
      </c>
      <c r="G39" s="84">
        <v>0</v>
      </c>
      <c r="H39" s="84">
        <v>0</v>
      </c>
      <c r="I39" s="84">
        <v>9</v>
      </c>
      <c r="J39" s="84">
        <v>39600</v>
      </c>
      <c r="K39" s="84">
        <v>0</v>
      </c>
      <c r="L39" s="84">
        <v>0</v>
      </c>
      <c r="M39" s="85">
        <v>0</v>
      </c>
    </row>
    <row r="40" spans="1:13" ht="24" customHeight="1" outlineLevel="1" x14ac:dyDescent="0.2">
      <c r="A40" s="82" t="s">
        <v>244</v>
      </c>
      <c r="B40" s="83" t="s">
        <v>245</v>
      </c>
      <c r="C40" s="84">
        <v>3</v>
      </c>
      <c r="D40" s="84">
        <v>87000</v>
      </c>
      <c r="E40" s="84">
        <v>0</v>
      </c>
      <c r="F40" s="84">
        <v>0</v>
      </c>
      <c r="G40" s="84">
        <v>0</v>
      </c>
      <c r="H40" s="84">
        <v>0</v>
      </c>
      <c r="I40" s="84">
        <v>3</v>
      </c>
      <c r="J40" s="84">
        <v>87000</v>
      </c>
      <c r="K40" s="84">
        <v>0</v>
      </c>
      <c r="L40" s="84">
        <v>0</v>
      </c>
      <c r="M40" s="85">
        <v>0</v>
      </c>
    </row>
    <row r="41" spans="1:13" ht="33.75" customHeight="1" outlineLevel="1" x14ac:dyDescent="0.2">
      <c r="A41" s="82" t="s">
        <v>246</v>
      </c>
      <c r="B41" s="83" t="s">
        <v>247</v>
      </c>
      <c r="C41" s="84">
        <v>8</v>
      </c>
      <c r="D41" s="84">
        <v>204000</v>
      </c>
      <c r="E41" s="84">
        <v>0</v>
      </c>
      <c r="F41" s="84">
        <v>0</v>
      </c>
      <c r="G41" s="84">
        <v>0</v>
      </c>
      <c r="H41" s="84">
        <v>0</v>
      </c>
      <c r="I41" s="84">
        <v>8</v>
      </c>
      <c r="J41" s="84">
        <v>204000</v>
      </c>
      <c r="K41" s="84">
        <v>0</v>
      </c>
      <c r="L41" s="84">
        <v>0</v>
      </c>
      <c r="M41" s="85">
        <v>0</v>
      </c>
    </row>
    <row r="42" spans="1:13" ht="24" customHeight="1" outlineLevel="1" x14ac:dyDescent="0.2">
      <c r="A42" s="82" t="s">
        <v>248</v>
      </c>
      <c r="B42" s="83" t="s">
        <v>249</v>
      </c>
      <c r="C42" s="84">
        <v>1</v>
      </c>
      <c r="D42" s="84">
        <v>19597</v>
      </c>
      <c r="E42" s="84">
        <v>0</v>
      </c>
      <c r="F42" s="84">
        <v>0</v>
      </c>
      <c r="G42" s="84">
        <v>0</v>
      </c>
      <c r="H42" s="84">
        <v>0</v>
      </c>
      <c r="I42" s="84">
        <v>1</v>
      </c>
      <c r="J42" s="84">
        <v>19597</v>
      </c>
      <c r="K42" s="84">
        <v>0</v>
      </c>
      <c r="L42" s="84">
        <v>0</v>
      </c>
      <c r="M42" s="85">
        <v>0</v>
      </c>
    </row>
    <row r="43" spans="1:13" ht="33.75" customHeight="1" outlineLevel="1" x14ac:dyDescent="0.2">
      <c r="A43" s="82" t="s">
        <v>250</v>
      </c>
      <c r="B43" s="83" t="s">
        <v>251</v>
      </c>
      <c r="C43" s="84">
        <v>2</v>
      </c>
      <c r="D43" s="84">
        <v>0</v>
      </c>
      <c r="E43" s="84">
        <v>0</v>
      </c>
      <c r="F43" s="84">
        <v>0</v>
      </c>
      <c r="G43" s="84">
        <v>0</v>
      </c>
      <c r="H43" s="84">
        <v>0</v>
      </c>
      <c r="I43" s="84">
        <v>2</v>
      </c>
      <c r="J43" s="84">
        <v>0</v>
      </c>
      <c r="K43" s="84">
        <v>0</v>
      </c>
      <c r="L43" s="84">
        <v>0</v>
      </c>
      <c r="M43" s="85">
        <v>0</v>
      </c>
    </row>
    <row r="44" spans="1:13" ht="24" customHeight="1" outlineLevel="1" x14ac:dyDescent="0.2">
      <c r="A44" s="82" t="s">
        <v>252</v>
      </c>
      <c r="B44" s="83" t="s">
        <v>253</v>
      </c>
      <c r="C44" s="84">
        <v>3</v>
      </c>
      <c r="D44" s="84">
        <v>37154</v>
      </c>
      <c r="E44" s="84">
        <v>0</v>
      </c>
      <c r="F44" s="84">
        <v>0</v>
      </c>
      <c r="G44" s="84">
        <v>0</v>
      </c>
      <c r="H44" s="84">
        <v>0</v>
      </c>
      <c r="I44" s="84">
        <v>3</v>
      </c>
      <c r="J44" s="84">
        <v>37154</v>
      </c>
      <c r="K44" s="84">
        <v>0</v>
      </c>
      <c r="L44" s="84">
        <v>0</v>
      </c>
      <c r="M44" s="85">
        <v>0</v>
      </c>
    </row>
    <row r="45" spans="1:13" ht="24" customHeight="1" outlineLevel="1" x14ac:dyDescent="0.2">
      <c r="A45" s="82" t="s">
        <v>254</v>
      </c>
      <c r="B45" s="83" t="s">
        <v>255</v>
      </c>
      <c r="C45" s="84">
        <v>2</v>
      </c>
      <c r="D45" s="84">
        <v>90000</v>
      </c>
      <c r="E45" s="84">
        <v>0</v>
      </c>
      <c r="F45" s="84">
        <v>0</v>
      </c>
      <c r="G45" s="84">
        <v>0</v>
      </c>
      <c r="H45" s="84">
        <v>0</v>
      </c>
      <c r="I45" s="84">
        <v>2</v>
      </c>
      <c r="J45" s="84">
        <v>90000</v>
      </c>
      <c r="K45" s="84">
        <v>0</v>
      </c>
      <c r="L45" s="84">
        <v>0</v>
      </c>
      <c r="M45" s="85">
        <v>0</v>
      </c>
    </row>
    <row r="46" spans="1:13" ht="24" customHeight="1" outlineLevel="1" x14ac:dyDescent="0.2">
      <c r="A46" s="82" t="s">
        <v>256</v>
      </c>
      <c r="B46" s="83" t="s">
        <v>257</v>
      </c>
      <c r="C46" s="84">
        <v>1</v>
      </c>
      <c r="D46" s="84">
        <v>22273</v>
      </c>
      <c r="E46" s="84">
        <v>0</v>
      </c>
      <c r="F46" s="84">
        <v>0</v>
      </c>
      <c r="G46" s="84">
        <v>0</v>
      </c>
      <c r="H46" s="84">
        <v>0</v>
      </c>
      <c r="I46" s="84">
        <v>1</v>
      </c>
      <c r="J46" s="84">
        <v>22273</v>
      </c>
      <c r="K46" s="84">
        <v>0</v>
      </c>
      <c r="L46" s="84">
        <v>0</v>
      </c>
      <c r="M46" s="85">
        <v>0</v>
      </c>
    </row>
    <row r="47" spans="1:13" ht="24" customHeight="1" outlineLevel="1" x14ac:dyDescent="0.2">
      <c r="A47" s="82" t="s">
        <v>258</v>
      </c>
      <c r="B47" s="83" t="s">
        <v>259</v>
      </c>
      <c r="C47" s="84">
        <v>5</v>
      </c>
      <c r="D47" s="84">
        <v>108000</v>
      </c>
      <c r="E47" s="84">
        <v>0</v>
      </c>
      <c r="F47" s="84">
        <v>0</v>
      </c>
      <c r="G47" s="84">
        <v>0</v>
      </c>
      <c r="H47" s="84">
        <v>0</v>
      </c>
      <c r="I47" s="84">
        <v>5</v>
      </c>
      <c r="J47" s="84">
        <v>108000</v>
      </c>
      <c r="K47" s="84">
        <v>0</v>
      </c>
      <c r="L47" s="84">
        <v>0</v>
      </c>
      <c r="M47" s="85">
        <v>0</v>
      </c>
    </row>
    <row r="48" spans="1:13" ht="24" customHeight="1" outlineLevel="1" x14ac:dyDescent="0.2">
      <c r="A48" s="82" t="s">
        <v>260</v>
      </c>
      <c r="B48" s="83" t="s">
        <v>260</v>
      </c>
      <c r="C48" s="84">
        <v>2</v>
      </c>
      <c r="D48" s="84">
        <v>35233</v>
      </c>
      <c r="E48" s="84">
        <v>0</v>
      </c>
      <c r="F48" s="84">
        <v>0</v>
      </c>
      <c r="G48" s="84">
        <v>0</v>
      </c>
      <c r="H48" s="84">
        <v>0</v>
      </c>
      <c r="I48" s="84">
        <v>2</v>
      </c>
      <c r="J48" s="84">
        <v>35233</v>
      </c>
      <c r="K48" s="84">
        <v>0</v>
      </c>
      <c r="L48" s="84">
        <v>0</v>
      </c>
      <c r="M48" s="85">
        <v>0</v>
      </c>
    </row>
    <row r="49" spans="1:13" ht="24" customHeight="1" outlineLevel="1" x14ac:dyDescent="0.2">
      <c r="A49" s="82" t="s">
        <v>261</v>
      </c>
      <c r="B49" s="83" t="s">
        <v>262</v>
      </c>
      <c r="C49" s="84">
        <v>3</v>
      </c>
      <c r="D49" s="84">
        <v>96000</v>
      </c>
      <c r="E49" s="84">
        <v>0</v>
      </c>
      <c r="F49" s="84">
        <v>0</v>
      </c>
      <c r="G49" s="84">
        <v>0</v>
      </c>
      <c r="H49" s="84">
        <v>0</v>
      </c>
      <c r="I49" s="84">
        <v>3</v>
      </c>
      <c r="J49" s="84">
        <v>96000</v>
      </c>
      <c r="K49" s="84">
        <v>0</v>
      </c>
      <c r="L49" s="84">
        <v>0</v>
      </c>
      <c r="M49" s="85">
        <v>0</v>
      </c>
    </row>
    <row r="50" spans="1:13" ht="33.75" customHeight="1" outlineLevel="1" x14ac:dyDescent="0.2">
      <c r="A50" s="82" t="s">
        <v>263</v>
      </c>
      <c r="B50" s="83" t="s">
        <v>264</v>
      </c>
      <c r="C50" s="84">
        <v>6</v>
      </c>
      <c r="D50" s="84">
        <v>102500</v>
      </c>
      <c r="E50" s="84">
        <v>0</v>
      </c>
      <c r="F50" s="84">
        <v>0</v>
      </c>
      <c r="G50" s="84">
        <v>0</v>
      </c>
      <c r="H50" s="84">
        <v>0</v>
      </c>
      <c r="I50" s="84">
        <v>6</v>
      </c>
      <c r="J50" s="84">
        <v>102500</v>
      </c>
      <c r="K50" s="84">
        <v>0</v>
      </c>
      <c r="L50" s="84">
        <v>0</v>
      </c>
      <c r="M50" s="85">
        <v>0</v>
      </c>
    </row>
    <row r="51" spans="1:13" ht="33.75" customHeight="1" outlineLevel="1" x14ac:dyDescent="0.2">
      <c r="A51" s="82" t="s">
        <v>265</v>
      </c>
      <c r="B51" s="83" t="s">
        <v>266</v>
      </c>
      <c r="C51" s="84">
        <v>2</v>
      </c>
      <c r="D51" s="84">
        <v>60000</v>
      </c>
      <c r="E51" s="84">
        <v>0</v>
      </c>
      <c r="F51" s="84">
        <v>0</v>
      </c>
      <c r="G51" s="84">
        <v>0</v>
      </c>
      <c r="H51" s="84">
        <v>0</v>
      </c>
      <c r="I51" s="84">
        <v>2</v>
      </c>
      <c r="J51" s="84">
        <v>60000</v>
      </c>
      <c r="K51" s="84">
        <v>0</v>
      </c>
      <c r="L51" s="84">
        <v>0</v>
      </c>
      <c r="M51" s="85">
        <v>0</v>
      </c>
    </row>
    <row r="52" spans="1:13" ht="15" customHeight="1" outlineLevel="1" x14ac:dyDescent="0.2">
      <c r="A52" s="82" t="s">
        <v>267</v>
      </c>
      <c r="B52" s="83" t="s">
        <v>268</v>
      </c>
      <c r="C52" s="84">
        <v>7</v>
      </c>
      <c r="D52" s="84">
        <v>105000</v>
      </c>
      <c r="E52" s="84">
        <v>0</v>
      </c>
      <c r="F52" s="84">
        <v>0</v>
      </c>
      <c r="G52" s="84">
        <v>0</v>
      </c>
      <c r="H52" s="84">
        <v>0</v>
      </c>
      <c r="I52" s="84">
        <v>7</v>
      </c>
      <c r="J52" s="84">
        <v>105000</v>
      </c>
      <c r="K52" s="84">
        <v>0</v>
      </c>
      <c r="L52" s="84">
        <v>0</v>
      </c>
      <c r="M52" s="85">
        <v>0</v>
      </c>
    </row>
    <row r="53" spans="1:13" ht="24" customHeight="1" outlineLevel="1" x14ac:dyDescent="0.2">
      <c r="A53" s="82" t="s">
        <v>195</v>
      </c>
      <c r="B53" s="83" t="s">
        <v>196</v>
      </c>
      <c r="C53" s="84">
        <v>10</v>
      </c>
      <c r="D53" s="84">
        <v>77000</v>
      </c>
      <c r="E53" s="84">
        <v>0</v>
      </c>
      <c r="F53" s="84">
        <v>0</v>
      </c>
      <c r="G53" s="84">
        <v>0</v>
      </c>
      <c r="H53" s="84">
        <v>0</v>
      </c>
      <c r="I53" s="84">
        <v>10</v>
      </c>
      <c r="J53" s="84">
        <v>77000</v>
      </c>
      <c r="K53" s="84">
        <v>0</v>
      </c>
      <c r="L53" s="84">
        <v>0</v>
      </c>
      <c r="M53" s="85">
        <v>0</v>
      </c>
    </row>
    <row r="54" spans="1:13" ht="24" customHeight="1" outlineLevel="1" x14ac:dyDescent="0.2">
      <c r="A54" s="82" t="s">
        <v>197</v>
      </c>
      <c r="B54" s="83" t="s">
        <v>198</v>
      </c>
      <c r="C54" s="84">
        <v>5</v>
      </c>
      <c r="D54" s="84">
        <v>120000</v>
      </c>
      <c r="E54" s="84">
        <v>0</v>
      </c>
      <c r="F54" s="84">
        <v>0</v>
      </c>
      <c r="G54" s="84">
        <v>0</v>
      </c>
      <c r="H54" s="84">
        <v>0</v>
      </c>
      <c r="I54" s="84">
        <v>5</v>
      </c>
      <c r="J54" s="84">
        <v>120000</v>
      </c>
      <c r="K54" s="84">
        <v>0</v>
      </c>
      <c r="L54" s="84">
        <v>0</v>
      </c>
      <c r="M54" s="85">
        <v>0</v>
      </c>
    </row>
    <row r="55" spans="1:13" ht="24" customHeight="1" outlineLevel="1" x14ac:dyDescent="0.2">
      <c r="A55" s="82" t="s">
        <v>199</v>
      </c>
      <c r="B55" s="83" t="s">
        <v>200</v>
      </c>
      <c r="C55" s="84">
        <v>5</v>
      </c>
      <c r="D55" s="84">
        <v>125275</v>
      </c>
      <c r="E55" s="84">
        <v>0</v>
      </c>
      <c r="F55" s="84">
        <v>0</v>
      </c>
      <c r="G55" s="84">
        <v>0</v>
      </c>
      <c r="H55" s="84">
        <v>0</v>
      </c>
      <c r="I55" s="84">
        <v>5</v>
      </c>
      <c r="J55" s="84">
        <v>125275</v>
      </c>
      <c r="K55" s="84">
        <v>0</v>
      </c>
      <c r="L55" s="84">
        <v>0</v>
      </c>
      <c r="M55" s="85">
        <v>0</v>
      </c>
    </row>
    <row r="56" spans="1:13" ht="24" customHeight="1" outlineLevel="1" x14ac:dyDescent="0.2">
      <c r="A56" s="82" t="s">
        <v>201</v>
      </c>
      <c r="B56" s="83" t="s">
        <v>202</v>
      </c>
      <c r="C56" s="84">
        <v>1</v>
      </c>
      <c r="D56" s="84">
        <v>18515</v>
      </c>
      <c r="E56" s="84">
        <v>0</v>
      </c>
      <c r="F56" s="84">
        <v>0</v>
      </c>
      <c r="G56" s="84">
        <v>0</v>
      </c>
      <c r="H56" s="84">
        <v>0</v>
      </c>
      <c r="I56" s="84">
        <v>1</v>
      </c>
      <c r="J56" s="84">
        <v>18515</v>
      </c>
      <c r="K56" s="84">
        <v>0</v>
      </c>
      <c r="L56" s="84">
        <v>0</v>
      </c>
      <c r="M56" s="85">
        <v>0</v>
      </c>
    </row>
    <row r="57" spans="1:13" ht="24" customHeight="1" outlineLevel="1" x14ac:dyDescent="0.2">
      <c r="A57" s="82" t="s">
        <v>203</v>
      </c>
      <c r="B57" s="83" t="s">
        <v>204</v>
      </c>
      <c r="C57" s="84">
        <v>1</v>
      </c>
      <c r="D57" s="84">
        <v>15727</v>
      </c>
      <c r="E57" s="84">
        <v>0</v>
      </c>
      <c r="F57" s="84">
        <v>0</v>
      </c>
      <c r="G57" s="84">
        <v>0</v>
      </c>
      <c r="H57" s="84">
        <v>0</v>
      </c>
      <c r="I57" s="84">
        <v>1</v>
      </c>
      <c r="J57" s="84">
        <v>15727</v>
      </c>
      <c r="K57" s="84">
        <v>0</v>
      </c>
      <c r="L57" s="84">
        <v>0</v>
      </c>
      <c r="M57" s="85">
        <v>0</v>
      </c>
    </row>
    <row r="58" spans="1:13" ht="15" customHeight="1" outlineLevel="1" x14ac:dyDescent="0.2">
      <c r="A58" s="82" t="s">
        <v>205</v>
      </c>
      <c r="B58" s="83" t="s">
        <v>206</v>
      </c>
      <c r="C58" s="84">
        <v>6</v>
      </c>
      <c r="D58" s="84">
        <v>123375</v>
      </c>
      <c r="E58" s="84">
        <v>0</v>
      </c>
      <c r="F58" s="84">
        <v>0</v>
      </c>
      <c r="G58" s="84">
        <v>0</v>
      </c>
      <c r="H58" s="84">
        <v>0</v>
      </c>
      <c r="I58" s="84">
        <v>6</v>
      </c>
      <c r="J58" s="84">
        <v>123375</v>
      </c>
      <c r="K58" s="84">
        <v>0</v>
      </c>
      <c r="L58" s="84">
        <v>0</v>
      </c>
      <c r="M58" s="85">
        <v>0</v>
      </c>
    </row>
    <row r="59" spans="1:13" ht="24" customHeight="1" outlineLevel="1" x14ac:dyDescent="0.2">
      <c r="A59" s="82" t="s">
        <v>207</v>
      </c>
      <c r="B59" s="83" t="s">
        <v>208</v>
      </c>
      <c r="C59" s="84">
        <v>3</v>
      </c>
      <c r="D59" s="84">
        <v>57000</v>
      </c>
      <c r="E59" s="84">
        <v>0</v>
      </c>
      <c r="F59" s="84">
        <v>0</v>
      </c>
      <c r="G59" s="84">
        <v>0</v>
      </c>
      <c r="H59" s="84">
        <v>0</v>
      </c>
      <c r="I59" s="84">
        <v>3</v>
      </c>
      <c r="J59" s="84">
        <v>57000</v>
      </c>
      <c r="K59" s="84">
        <v>0</v>
      </c>
      <c r="L59" s="84">
        <v>0</v>
      </c>
      <c r="M59" s="85">
        <v>0</v>
      </c>
    </row>
    <row r="60" spans="1:13" ht="24" customHeight="1" outlineLevel="1" x14ac:dyDescent="0.2">
      <c r="A60" s="82" t="s">
        <v>209</v>
      </c>
      <c r="B60" s="83" t="s">
        <v>210</v>
      </c>
      <c r="C60" s="84">
        <v>3</v>
      </c>
      <c r="D60" s="84">
        <v>169237</v>
      </c>
      <c r="E60" s="84">
        <v>0</v>
      </c>
      <c r="F60" s="84">
        <v>0</v>
      </c>
      <c r="G60" s="84">
        <v>0</v>
      </c>
      <c r="H60" s="84">
        <v>0</v>
      </c>
      <c r="I60" s="84">
        <v>3</v>
      </c>
      <c r="J60" s="84">
        <v>169237</v>
      </c>
      <c r="K60" s="84">
        <v>0</v>
      </c>
      <c r="L60" s="84">
        <v>0</v>
      </c>
      <c r="M60" s="85">
        <v>0</v>
      </c>
    </row>
    <row r="61" spans="1:13" ht="15" customHeight="1" outlineLevel="1" x14ac:dyDescent="0.2">
      <c r="A61" s="82" t="s">
        <v>211</v>
      </c>
      <c r="B61" s="83" t="s">
        <v>212</v>
      </c>
      <c r="C61" s="84">
        <v>2</v>
      </c>
      <c r="D61" s="84">
        <v>40667</v>
      </c>
      <c r="E61" s="84">
        <v>0</v>
      </c>
      <c r="F61" s="84">
        <v>0</v>
      </c>
      <c r="G61" s="84">
        <v>0</v>
      </c>
      <c r="H61" s="84">
        <v>0</v>
      </c>
      <c r="I61" s="84">
        <v>2</v>
      </c>
      <c r="J61" s="84">
        <v>40667</v>
      </c>
      <c r="K61" s="84">
        <v>0</v>
      </c>
      <c r="L61" s="84">
        <v>0</v>
      </c>
      <c r="M61" s="85">
        <v>0</v>
      </c>
    </row>
    <row r="62" spans="1:13" ht="24" customHeight="1" outlineLevel="1" x14ac:dyDescent="0.2">
      <c r="A62" s="82" t="s">
        <v>219</v>
      </c>
      <c r="B62" s="83" t="s">
        <v>220</v>
      </c>
      <c r="C62" s="84">
        <v>5</v>
      </c>
      <c r="D62" s="84">
        <v>435656</v>
      </c>
      <c r="E62" s="84">
        <v>0</v>
      </c>
      <c r="F62" s="84">
        <v>0</v>
      </c>
      <c r="G62" s="84">
        <v>0</v>
      </c>
      <c r="H62" s="84">
        <v>0</v>
      </c>
      <c r="I62" s="84">
        <v>5</v>
      </c>
      <c r="J62" s="84">
        <v>435656</v>
      </c>
      <c r="K62" s="84">
        <v>0</v>
      </c>
      <c r="L62" s="84">
        <v>0</v>
      </c>
      <c r="M62" s="85">
        <v>0</v>
      </c>
    </row>
    <row r="63" spans="1:13" ht="33.75" customHeight="1" outlineLevel="1" x14ac:dyDescent="0.2">
      <c r="A63" s="82" t="s">
        <v>221</v>
      </c>
      <c r="B63" s="83" t="s">
        <v>222</v>
      </c>
      <c r="C63" s="84">
        <v>1</v>
      </c>
      <c r="D63" s="84">
        <v>17273</v>
      </c>
      <c r="E63" s="84">
        <v>0</v>
      </c>
      <c r="F63" s="84">
        <v>0</v>
      </c>
      <c r="G63" s="84">
        <v>0</v>
      </c>
      <c r="H63" s="84">
        <v>0</v>
      </c>
      <c r="I63" s="84">
        <v>1</v>
      </c>
      <c r="J63" s="84">
        <v>17273</v>
      </c>
      <c r="K63" s="84">
        <v>0</v>
      </c>
      <c r="L63" s="84">
        <v>0</v>
      </c>
      <c r="M63" s="85">
        <v>0</v>
      </c>
    </row>
    <row r="64" spans="1:13" ht="24" customHeight="1" outlineLevel="1" x14ac:dyDescent="0.2">
      <c r="A64" s="82" t="s">
        <v>223</v>
      </c>
      <c r="B64" s="83" t="s">
        <v>224</v>
      </c>
      <c r="C64" s="84">
        <v>2</v>
      </c>
      <c r="D64" s="84">
        <v>63167</v>
      </c>
      <c r="E64" s="84">
        <v>0</v>
      </c>
      <c r="F64" s="84">
        <v>0</v>
      </c>
      <c r="G64" s="84">
        <v>0</v>
      </c>
      <c r="H64" s="84">
        <v>0</v>
      </c>
      <c r="I64" s="84">
        <v>2</v>
      </c>
      <c r="J64" s="84">
        <v>63167</v>
      </c>
      <c r="K64" s="84">
        <v>0</v>
      </c>
      <c r="L64" s="84">
        <v>0</v>
      </c>
      <c r="M64" s="85">
        <v>0</v>
      </c>
    </row>
    <row r="65" spans="1:13" ht="15" customHeight="1" outlineLevel="1" x14ac:dyDescent="0.2">
      <c r="A65" s="82" t="s">
        <v>225</v>
      </c>
      <c r="B65" s="83" t="s">
        <v>226</v>
      </c>
      <c r="C65" s="84">
        <v>1</v>
      </c>
      <c r="D65" s="84">
        <v>28000</v>
      </c>
      <c r="E65" s="84">
        <v>0</v>
      </c>
      <c r="F65" s="84">
        <v>0</v>
      </c>
      <c r="G65" s="84">
        <v>0</v>
      </c>
      <c r="H65" s="84">
        <v>0</v>
      </c>
      <c r="I65" s="84">
        <v>1</v>
      </c>
      <c r="J65" s="84">
        <v>28000</v>
      </c>
      <c r="K65" s="84">
        <v>0</v>
      </c>
      <c r="L65" s="84">
        <v>0</v>
      </c>
      <c r="M65" s="85">
        <v>0</v>
      </c>
    </row>
    <row r="66" spans="1:13" ht="15" customHeight="1" outlineLevel="1" x14ac:dyDescent="0.2">
      <c r="A66" s="82" t="s">
        <v>227</v>
      </c>
      <c r="B66" s="83" t="s">
        <v>228</v>
      </c>
      <c r="C66" s="84">
        <v>7</v>
      </c>
      <c r="D66" s="84">
        <v>90923</v>
      </c>
      <c r="E66" s="84">
        <v>0</v>
      </c>
      <c r="F66" s="84">
        <v>0</v>
      </c>
      <c r="G66" s="84">
        <v>0</v>
      </c>
      <c r="H66" s="84">
        <v>0</v>
      </c>
      <c r="I66" s="84">
        <v>7</v>
      </c>
      <c r="J66" s="84">
        <v>90923</v>
      </c>
      <c r="K66" s="84">
        <v>0</v>
      </c>
      <c r="L66" s="84">
        <v>0</v>
      </c>
      <c r="M66" s="85">
        <v>0</v>
      </c>
    </row>
    <row r="67" spans="1:13" ht="33.75" customHeight="1" outlineLevel="1" x14ac:dyDescent="0.2">
      <c r="A67" s="82" t="s">
        <v>229</v>
      </c>
      <c r="B67" s="83" t="s">
        <v>229</v>
      </c>
      <c r="C67" s="84">
        <v>2</v>
      </c>
      <c r="D67" s="84">
        <v>41667</v>
      </c>
      <c r="E67" s="84">
        <v>0</v>
      </c>
      <c r="F67" s="84">
        <v>0</v>
      </c>
      <c r="G67" s="84">
        <v>0</v>
      </c>
      <c r="H67" s="84">
        <v>0</v>
      </c>
      <c r="I67" s="84">
        <v>2</v>
      </c>
      <c r="J67" s="84">
        <v>41667</v>
      </c>
      <c r="K67" s="84">
        <v>0</v>
      </c>
      <c r="L67" s="84">
        <v>0</v>
      </c>
      <c r="M67" s="85">
        <v>0</v>
      </c>
    </row>
    <row r="68" spans="1:13" ht="15" customHeight="1" outlineLevel="1" x14ac:dyDescent="0.2">
      <c r="A68" s="82" t="s">
        <v>230</v>
      </c>
      <c r="B68" s="83" t="s">
        <v>231</v>
      </c>
      <c r="C68" s="84">
        <v>7</v>
      </c>
      <c r="D68" s="84">
        <v>123364</v>
      </c>
      <c r="E68" s="84">
        <v>10015100</v>
      </c>
      <c r="F68" s="84">
        <v>100151000000</v>
      </c>
      <c r="G68" s="84">
        <v>0</v>
      </c>
      <c r="H68" s="84">
        <v>0</v>
      </c>
      <c r="I68" s="84">
        <v>10015107</v>
      </c>
      <c r="J68" s="84">
        <v>100151123364</v>
      </c>
      <c r="K68" s="84">
        <v>0</v>
      </c>
      <c r="L68" s="84">
        <v>0</v>
      </c>
      <c r="M68" s="85">
        <v>0</v>
      </c>
    </row>
    <row r="69" spans="1:13" ht="15" customHeight="1" outlineLevel="1" x14ac:dyDescent="0.2">
      <c r="A69" s="82" t="s">
        <v>232</v>
      </c>
      <c r="B69" s="83" t="s">
        <v>233</v>
      </c>
      <c r="C69" s="84">
        <v>13</v>
      </c>
      <c r="D69" s="84">
        <v>254889</v>
      </c>
      <c r="E69" s="84">
        <v>0</v>
      </c>
      <c r="F69" s="84">
        <v>0</v>
      </c>
      <c r="G69" s="84">
        <v>0</v>
      </c>
      <c r="H69" s="84">
        <v>0</v>
      </c>
      <c r="I69" s="84">
        <v>13</v>
      </c>
      <c r="J69" s="84">
        <v>254889</v>
      </c>
      <c r="K69" s="84">
        <v>0</v>
      </c>
      <c r="L69" s="84">
        <v>0</v>
      </c>
      <c r="M69" s="85">
        <v>0</v>
      </c>
    </row>
    <row r="70" spans="1:13" ht="24" customHeight="1" outlineLevel="1" x14ac:dyDescent="0.2">
      <c r="A70" s="82" t="s">
        <v>234</v>
      </c>
      <c r="B70" s="83" t="s">
        <v>235</v>
      </c>
      <c r="C70" s="84">
        <v>3</v>
      </c>
      <c r="D70" s="84">
        <v>144615</v>
      </c>
      <c r="E70" s="84">
        <v>0</v>
      </c>
      <c r="F70" s="84">
        <v>0</v>
      </c>
      <c r="G70" s="84">
        <v>0</v>
      </c>
      <c r="H70" s="84">
        <v>0</v>
      </c>
      <c r="I70" s="84">
        <v>3</v>
      </c>
      <c r="J70" s="84">
        <v>144615</v>
      </c>
      <c r="K70" s="84">
        <v>0</v>
      </c>
      <c r="L70" s="84">
        <v>0</v>
      </c>
      <c r="M70" s="85">
        <v>0</v>
      </c>
    </row>
    <row r="71" spans="1:13" ht="15" customHeight="1" outlineLevel="1" x14ac:dyDescent="0.2">
      <c r="A71" s="82" t="s">
        <v>236</v>
      </c>
      <c r="B71" s="83" t="s">
        <v>237</v>
      </c>
      <c r="C71" s="84">
        <v>4</v>
      </c>
      <c r="D71" s="84">
        <v>34800</v>
      </c>
      <c r="E71" s="84">
        <v>0</v>
      </c>
      <c r="F71" s="84">
        <v>0</v>
      </c>
      <c r="G71" s="84">
        <v>0</v>
      </c>
      <c r="H71" s="84">
        <v>0</v>
      </c>
      <c r="I71" s="84">
        <v>4</v>
      </c>
      <c r="J71" s="84">
        <v>34800</v>
      </c>
      <c r="K71" s="84">
        <v>0</v>
      </c>
      <c r="L71" s="84">
        <v>0</v>
      </c>
      <c r="M71" s="85">
        <v>0</v>
      </c>
    </row>
    <row r="72" spans="1:13" ht="24" customHeight="1" outlineLevel="1" x14ac:dyDescent="0.2">
      <c r="A72" s="82" t="s">
        <v>238</v>
      </c>
      <c r="B72" s="83" t="s">
        <v>239</v>
      </c>
      <c r="C72" s="84">
        <v>8</v>
      </c>
      <c r="D72" s="84">
        <v>100385</v>
      </c>
      <c r="E72" s="84">
        <v>0</v>
      </c>
      <c r="F72" s="84">
        <v>0</v>
      </c>
      <c r="G72" s="84">
        <v>0</v>
      </c>
      <c r="H72" s="84">
        <v>0</v>
      </c>
      <c r="I72" s="84">
        <v>8</v>
      </c>
      <c r="J72" s="84">
        <v>100385</v>
      </c>
      <c r="K72" s="84">
        <v>0</v>
      </c>
      <c r="L72" s="84">
        <v>0</v>
      </c>
      <c r="M72" s="85">
        <v>0</v>
      </c>
    </row>
    <row r="73" spans="1:13" ht="24" customHeight="1" outlineLevel="1" x14ac:dyDescent="0.2">
      <c r="A73" s="82" t="s">
        <v>240</v>
      </c>
      <c r="B73" s="83" t="s">
        <v>241</v>
      </c>
      <c r="C73" s="84">
        <v>4</v>
      </c>
      <c r="D73" s="84">
        <v>91846</v>
      </c>
      <c r="E73" s="84">
        <v>0</v>
      </c>
      <c r="F73" s="84">
        <v>0</v>
      </c>
      <c r="G73" s="84">
        <v>0</v>
      </c>
      <c r="H73" s="84">
        <v>0</v>
      </c>
      <c r="I73" s="84">
        <v>4</v>
      </c>
      <c r="J73" s="84">
        <v>91846</v>
      </c>
      <c r="K73" s="84">
        <v>0</v>
      </c>
      <c r="L73" s="84">
        <v>0</v>
      </c>
      <c r="M73" s="85">
        <v>0</v>
      </c>
    </row>
    <row r="74" spans="1:13" ht="15" customHeight="1" outlineLevel="1" x14ac:dyDescent="0.2">
      <c r="A74" s="82" t="s">
        <v>242</v>
      </c>
      <c r="B74" s="83" t="s">
        <v>243</v>
      </c>
      <c r="C74" s="84">
        <v>8</v>
      </c>
      <c r="D74" s="84">
        <v>212593</v>
      </c>
      <c r="E74" s="84">
        <v>0</v>
      </c>
      <c r="F74" s="84">
        <v>0</v>
      </c>
      <c r="G74" s="84">
        <v>0</v>
      </c>
      <c r="H74" s="84">
        <v>0</v>
      </c>
      <c r="I74" s="84">
        <v>8</v>
      </c>
      <c r="J74" s="84">
        <v>212593</v>
      </c>
      <c r="K74" s="84">
        <v>0</v>
      </c>
      <c r="L74" s="84">
        <v>0</v>
      </c>
      <c r="M74" s="85">
        <v>0</v>
      </c>
    </row>
    <row r="75" spans="1:13" ht="15" customHeight="1" outlineLevel="1" x14ac:dyDescent="0.2">
      <c r="A75" s="78"/>
      <c r="B75" s="79" t="s">
        <v>959</v>
      </c>
      <c r="C75" s="80">
        <f t="shared" ref="C75:M75" si="2">SUBTOTAL(9,C76:C82)</f>
        <v>331</v>
      </c>
      <c r="D75" s="80">
        <f t="shared" si="2"/>
        <v>4263400</v>
      </c>
      <c r="E75" s="80">
        <f t="shared" si="2"/>
        <v>1695019</v>
      </c>
      <c r="F75" s="80">
        <f t="shared" si="2"/>
        <v>15255171000</v>
      </c>
      <c r="G75" s="80">
        <f t="shared" si="2"/>
        <v>1695019</v>
      </c>
      <c r="H75" s="80">
        <f t="shared" si="2"/>
        <v>15255171000</v>
      </c>
      <c r="I75" s="80">
        <f t="shared" si="2"/>
        <v>331</v>
      </c>
      <c r="J75" s="80">
        <f t="shared" si="2"/>
        <v>4263400</v>
      </c>
      <c r="K75" s="80">
        <f t="shared" si="2"/>
        <v>7627585500</v>
      </c>
      <c r="L75" s="80">
        <f t="shared" si="2"/>
        <v>0</v>
      </c>
      <c r="M75" s="81">
        <f t="shared" si="2"/>
        <v>7627585500</v>
      </c>
    </row>
    <row r="76" spans="1:13" ht="24" customHeight="1" outlineLevel="1" x14ac:dyDescent="0.2">
      <c r="A76" s="82" t="s">
        <v>276</v>
      </c>
      <c r="B76" s="83" t="s">
        <v>277</v>
      </c>
      <c r="C76" s="84">
        <v>10</v>
      </c>
      <c r="D76" s="84">
        <v>259000</v>
      </c>
      <c r="E76" s="84">
        <v>0</v>
      </c>
      <c r="F76" s="84">
        <v>0</v>
      </c>
      <c r="G76" s="84">
        <v>0</v>
      </c>
      <c r="H76" s="84">
        <v>0</v>
      </c>
      <c r="I76" s="84">
        <v>10</v>
      </c>
      <c r="J76" s="84">
        <v>259000</v>
      </c>
      <c r="K76" s="84">
        <v>0</v>
      </c>
      <c r="L76" s="84">
        <v>0</v>
      </c>
      <c r="M76" s="85">
        <v>0</v>
      </c>
    </row>
    <row r="77" spans="1:13" ht="24" customHeight="1" outlineLevel="1" x14ac:dyDescent="0.2">
      <c r="A77" s="82" t="s">
        <v>270</v>
      </c>
      <c r="B77" s="83" t="s">
        <v>271</v>
      </c>
      <c r="C77" s="84">
        <v>10</v>
      </c>
      <c r="D77" s="84">
        <v>139000</v>
      </c>
      <c r="E77" s="84">
        <v>0</v>
      </c>
      <c r="F77" s="84">
        <v>0</v>
      </c>
      <c r="G77" s="84">
        <v>0</v>
      </c>
      <c r="H77" s="84">
        <v>0</v>
      </c>
      <c r="I77" s="84">
        <v>10</v>
      </c>
      <c r="J77" s="84">
        <v>139000</v>
      </c>
      <c r="K77" s="84">
        <v>0</v>
      </c>
      <c r="L77" s="84">
        <v>0</v>
      </c>
      <c r="M77" s="85">
        <v>0</v>
      </c>
    </row>
    <row r="78" spans="1:13" ht="24" customHeight="1" outlineLevel="1" x14ac:dyDescent="0.2">
      <c r="A78" s="82" t="s">
        <v>960</v>
      </c>
      <c r="B78" s="83" t="s">
        <v>961</v>
      </c>
      <c r="C78" s="84">
        <v>0</v>
      </c>
      <c r="D78" s="84">
        <v>0</v>
      </c>
      <c r="E78" s="84">
        <v>1695019</v>
      </c>
      <c r="F78" s="84">
        <v>15255171000</v>
      </c>
      <c r="G78" s="84">
        <v>1695019</v>
      </c>
      <c r="H78" s="84">
        <v>15255171000</v>
      </c>
      <c r="I78" s="84">
        <v>0</v>
      </c>
      <c r="J78" s="84">
        <v>0</v>
      </c>
      <c r="K78" s="84">
        <v>7627585500</v>
      </c>
      <c r="L78" s="84">
        <v>0</v>
      </c>
      <c r="M78" s="85">
        <v>7627585500</v>
      </c>
    </row>
    <row r="79" spans="1:13" ht="24" customHeight="1" x14ac:dyDescent="0.2">
      <c r="A79" s="82" t="s">
        <v>272</v>
      </c>
      <c r="B79" s="83" t="s">
        <v>273</v>
      </c>
      <c r="C79" s="84">
        <v>49</v>
      </c>
      <c r="D79" s="84">
        <v>421400</v>
      </c>
      <c r="E79" s="84">
        <v>0</v>
      </c>
      <c r="F79" s="84">
        <v>0</v>
      </c>
      <c r="G79" s="84">
        <v>0</v>
      </c>
      <c r="H79" s="84">
        <v>0</v>
      </c>
      <c r="I79" s="84">
        <v>49</v>
      </c>
      <c r="J79" s="84">
        <v>421400</v>
      </c>
      <c r="K79" s="84">
        <v>0</v>
      </c>
      <c r="L79" s="84">
        <v>0</v>
      </c>
      <c r="M79" s="85">
        <v>0</v>
      </c>
    </row>
    <row r="80" spans="1:13" ht="24" customHeight="1" outlineLevel="1" x14ac:dyDescent="0.2">
      <c r="A80" s="82" t="s">
        <v>274</v>
      </c>
      <c r="B80" s="83" t="s">
        <v>275</v>
      </c>
      <c r="C80" s="84">
        <v>100</v>
      </c>
      <c r="D80" s="84">
        <v>980000</v>
      </c>
      <c r="E80" s="84">
        <v>0</v>
      </c>
      <c r="F80" s="84">
        <v>0</v>
      </c>
      <c r="G80" s="84">
        <v>0</v>
      </c>
      <c r="H80" s="84">
        <v>0</v>
      </c>
      <c r="I80" s="84">
        <v>100</v>
      </c>
      <c r="J80" s="84">
        <v>980000</v>
      </c>
      <c r="K80" s="84">
        <v>0</v>
      </c>
      <c r="L80" s="84">
        <v>0</v>
      </c>
      <c r="M80" s="85">
        <v>0</v>
      </c>
    </row>
    <row r="81" spans="1:13" ht="24" customHeight="1" outlineLevel="1" x14ac:dyDescent="0.2">
      <c r="A81" s="82" t="s">
        <v>278</v>
      </c>
      <c r="B81" s="83" t="s">
        <v>279</v>
      </c>
      <c r="C81" s="84">
        <v>12</v>
      </c>
      <c r="D81" s="84">
        <v>304000</v>
      </c>
      <c r="E81" s="84">
        <v>0</v>
      </c>
      <c r="F81" s="84">
        <v>0</v>
      </c>
      <c r="G81" s="84">
        <v>0</v>
      </c>
      <c r="H81" s="84">
        <v>0</v>
      </c>
      <c r="I81" s="84">
        <v>12</v>
      </c>
      <c r="J81" s="84">
        <v>304000</v>
      </c>
      <c r="K81" s="84">
        <v>0</v>
      </c>
      <c r="L81" s="84">
        <v>0</v>
      </c>
      <c r="M81" s="85">
        <v>0</v>
      </c>
    </row>
    <row r="82" spans="1:13" ht="15" customHeight="1" outlineLevel="1" x14ac:dyDescent="0.2">
      <c r="A82" s="82" t="s">
        <v>280</v>
      </c>
      <c r="B82" s="83" t="s">
        <v>281</v>
      </c>
      <c r="C82" s="84">
        <v>150</v>
      </c>
      <c r="D82" s="84">
        <v>2160000</v>
      </c>
      <c r="E82" s="84">
        <v>0</v>
      </c>
      <c r="F82" s="84">
        <v>0</v>
      </c>
      <c r="G82" s="84">
        <v>0</v>
      </c>
      <c r="H82" s="84">
        <v>0</v>
      </c>
      <c r="I82" s="84">
        <v>150</v>
      </c>
      <c r="J82" s="84">
        <v>2160000</v>
      </c>
      <c r="K82" s="84">
        <v>0</v>
      </c>
      <c r="L82" s="84">
        <v>0</v>
      </c>
      <c r="M82" s="85">
        <v>0</v>
      </c>
    </row>
    <row r="83" spans="1:13" ht="24" customHeight="1" outlineLevel="1" x14ac:dyDescent="0.2">
      <c r="A83" s="78"/>
      <c r="B83" s="186" t="s">
        <v>269</v>
      </c>
      <c r="C83" s="186"/>
      <c r="D83" s="186"/>
      <c r="E83" s="80">
        <f t="shared" ref="E83:M83" si="3">SUBTOTAL(9,E84:E85)</f>
        <v>3000000</v>
      </c>
      <c r="F83" s="80">
        <f t="shared" si="3"/>
        <v>306260000000</v>
      </c>
      <c r="G83" s="80">
        <f t="shared" si="3"/>
        <v>3000000</v>
      </c>
      <c r="H83" s="80">
        <f t="shared" si="3"/>
        <v>306260000000</v>
      </c>
      <c r="I83" s="80">
        <f t="shared" si="3"/>
        <v>0</v>
      </c>
      <c r="J83" s="80">
        <f t="shared" si="3"/>
        <v>0</v>
      </c>
      <c r="K83" s="80">
        <f t="shared" si="3"/>
        <v>311277000000</v>
      </c>
      <c r="L83" s="80">
        <f t="shared" si="3"/>
        <v>5017000000</v>
      </c>
      <c r="M83" s="81">
        <f t="shared" si="3"/>
        <v>0</v>
      </c>
    </row>
    <row r="84" spans="1:13" ht="24" customHeight="1" outlineLevel="1" x14ac:dyDescent="0.2">
      <c r="A84" s="82" t="s">
        <v>962</v>
      </c>
      <c r="B84" s="83" t="s">
        <v>963</v>
      </c>
      <c r="C84" s="84">
        <v>0</v>
      </c>
      <c r="D84" s="84">
        <v>0</v>
      </c>
      <c r="E84" s="84">
        <v>1000000</v>
      </c>
      <c r="F84" s="84">
        <v>105494000000</v>
      </c>
      <c r="G84" s="84">
        <v>1000000</v>
      </c>
      <c r="H84" s="84">
        <v>105494000000</v>
      </c>
      <c r="I84" s="84">
        <v>0</v>
      </c>
      <c r="J84" s="84">
        <v>0</v>
      </c>
      <c r="K84" s="84">
        <v>108175000000</v>
      </c>
      <c r="L84" s="84">
        <v>2681000000</v>
      </c>
      <c r="M84" s="85">
        <v>0</v>
      </c>
    </row>
    <row r="85" spans="1:13" ht="33.75" customHeight="1" outlineLevel="1" x14ac:dyDescent="0.2">
      <c r="A85" s="82" t="s">
        <v>964</v>
      </c>
      <c r="B85" s="83" t="s">
        <v>965</v>
      </c>
      <c r="C85" s="84">
        <v>0</v>
      </c>
      <c r="D85" s="84">
        <v>0</v>
      </c>
      <c r="E85" s="84">
        <v>2000000</v>
      </c>
      <c r="F85" s="84">
        <v>200766000000</v>
      </c>
      <c r="G85" s="84">
        <v>2000000</v>
      </c>
      <c r="H85" s="84">
        <v>200766000000</v>
      </c>
      <c r="I85" s="84">
        <v>0</v>
      </c>
      <c r="J85" s="84">
        <v>0</v>
      </c>
      <c r="K85" s="84">
        <v>203102000000</v>
      </c>
      <c r="L85" s="84">
        <v>2336000000</v>
      </c>
      <c r="M85" s="85">
        <v>0</v>
      </c>
    </row>
    <row r="86" spans="1:13" ht="33.75" customHeight="1" outlineLevel="1" x14ac:dyDescent="0.2">
      <c r="A86" s="78"/>
      <c r="B86" s="79" t="s">
        <v>282</v>
      </c>
      <c r="C86" s="80">
        <f t="shared" ref="C86:M86" si="4">SUBTOTAL(9,C87:C90)</f>
        <v>200087</v>
      </c>
      <c r="D86" s="80">
        <f t="shared" si="4"/>
        <v>1558166900</v>
      </c>
      <c r="E86" s="80">
        <f t="shared" si="4"/>
        <v>0</v>
      </c>
      <c r="F86" s="80">
        <f t="shared" si="4"/>
        <v>0</v>
      </c>
      <c r="G86" s="80">
        <f t="shared" si="4"/>
        <v>0</v>
      </c>
      <c r="H86" s="80">
        <f t="shared" si="4"/>
        <v>0</v>
      </c>
      <c r="I86" s="80">
        <f t="shared" si="4"/>
        <v>200087</v>
      </c>
      <c r="J86" s="80">
        <f t="shared" si="4"/>
        <v>1558166900</v>
      </c>
      <c r="K86" s="80">
        <f t="shared" si="4"/>
        <v>0</v>
      </c>
      <c r="L86" s="80">
        <f t="shared" si="4"/>
        <v>0</v>
      </c>
      <c r="M86" s="81">
        <f t="shared" si="4"/>
        <v>0</v>
      </c>
    </row>
    <row r="87" spans="1:13" ht="24" customHeight="1" x14ac:dyDescent="0.2">
      <c r="A87" s="82" t="s">
        <v>287</v>
      </c>
      <c r="B87" s="83" t="s">
        <v>288</v>
      </c>
      <c r="C87" s="84">
        <v>75</v>
      </c>
      <c r="D87" s="84">
        <v>555000</v>
      </c>
      <c r="E87" s="84">
        <v>0</v>
      </c>
      <c r="F87" s="84">
        <v>0</v>
      </c>
      <c r="G87" s="84">
        <v>0</v>
      </c>
      <c r="H87" s="84">
        <v>0</v>
      </c>
      <c r="I87" s="84">
        <v>75</v>
      </c>
      <c r="J87" s="84">
        <v>555000</v>
      </c>
      <c r="K87" s="84">
        <v>0</v>
      </c>
      <c r="L87" s="84">
        <v>0</v>
      </c>
      <c r="M87" s="85">
        <v>0</v>
      </c>
    </row>
    <row r="88" spans="1:13" ht="15" customHeight="1" outlineLevel="1" x14ac:dyDescent="0.2">
      <c r="A88" s="82" t="s">
        <v>285</v>
      </c>
      <c r="B88" s="83" t="s">
        <v>286</v>
      </c>
      <c r="C88" s="84">
        <v>5</v>
      </c>
      <c r="D88" s="84">
        <v>12500</v>
      </c>
      <c r="E88" s="84">
        <v>0</v>
      </c>
      <c r="F88" s="84">
        <v>0</v>
      </c>
      <c r="G88" s="84">
        <v>0</v>
      </c>
      <c r="H88" s="84">
        <v>0</v>
      </c>
      <c r="I88" s="84">
        <v>5</v>
      </c>
      <c r="J88" s="84">
        <v>12500</v>
      </c>
      <c r="K88" s="84">
        <v>0</v>
      </c>
      <c r="L88" s="84">
        <v>0</v>
      </c>
      <c r="M88" s="85">
        <v>0</v>
      </c>
    </row>
    <row r="89" spans="1:13" ht="33.75" customHeight="1" outlineLevel="1" x14ac:dyDescent="0.2">
      <c r="A89" s="82" t="s">
        <v>966</v>
      </c>
      <c r="B89" s="83" t="s">
        <v>967</v>
      </c>
      <c r="C89" s="84">
        <v>200000</v>
      </c>
      <c r="D89" s="84">
        <v>1557500000</v>
      </c>
      <c r="E89" s="84">
        <v>0</v>
      </c>
      <c r="F89" s="84">
        <v>0</v>
      </c>
      <c r="G89" s="84">
        <v>0</v>
      </c>
      <c r="H89" s="84">
        <v>0</v>
      </c>
      <c r="I89" s="84">
        <v>200000</v>
      </c>
      <c r="J89" s="84">
        <v>1557500000</v>
      </c>
      <c r="K89" s="84">
        <v>0</v>
      </c>
      <c r="L89" s="84">
        <v>0</v>
      </c>
      <c r="M89" s="85">
        <v>0</v>
      </c>
    </row>
    <row r="90" spans="1:13" ht="24" customHeight="1" outlineLevel="1" x14ac:dyDescent="0.2">
      <c r="A90" s="82" t="s">
        <v>283</v>
      </c>
      <c r="B90" s="83" t="s">
        <v>284</v>
      </c>
      <c r="C90" s="84">
        <v>7</v>
      </c>
      <c r="D90" s="84">
        <v>99400</v>
      </c>
      <c r="E90" s="84">
        <v>0</v>
      </c>
      <c r="F90" s="84">
        <v>0</v>
      </c>
      <c r="G90" s="84">
        <v>0</v>
      </c>
      <c r="H90" s="84">
        <v>0</v>
      </c>
      <c r="I90" s="84">
        <v>7</v>
      </c>
      <c r="J90" s="84">
        <v>99400</v>
      </c>
      <c r="K90" s="84">
        <v>0</v>
      </c>
      <c r="L90" s="84">
        <v>0</v>
      </c>
      <c r="M90" s="85">
        <v>0</v>
      </c>
    </row>
    <row r="91" spans="1:13" ht="15" customHeight="1" x14ac:dyDescent="0.2">
      <c r="A91" s="86"/>
      <c r="B91" s="87" t="s">
        <v>289</v>
      </c>
      <c r="C91" s="88">
        <f t="shared" ref="C91:M91" si="5">SUBTOTAL(9,C8:C90)</f>
        <v>376580</v>
      </c>
      <c r="D91" s="88">
        <f t="shared" si="5"/>
        <v>3696737208</v>
      </c>
      <c r="E91" s="88">
        <f t="shared" si="5"/>
        <v>14718621</v>
      </c>
      <c r="F91" s="88">
        <f t="shared" si="5"/>
        <v>421927311000</v>
      </c>
      <c r="G91" s="88">
        <f t="shared" si="5"/>
        <v>4870919</v>
      </c>
      <c r="H91" s="88">
        <f t="shared" si="5"/>
        <v>323643561000</v>
      </c>
      <c r="I91" s="88">
        <f t="shared" si="5"/>
        <v>10224282</v>
      </c>
      <c r="J91" s="88">
        <f t="shared" si="5"/>
        <v>101980487208</v>
      </c>
      <c r="K91" s="88">
        <f t="shared" si="5"/>
        <v>327702245500</v>
      </c>
      <c r="L91" s="88">
        <f>SUBTOTAL(9,L8:L90)</f>
        <v>11686270000</v>
      </c>
      <c r="M91" s="89">
        <f t="shared" si="5"/>
        <v>7627585500</v>
      </c>
    </row>
    <row r="92" spans="1:13" ht="20.25" customHeight="1" x14ac:dyDescent="0.2">
      <c r="A92" s="23"/>
      <c r="B92" s="23"/>
      <c r="C92" s="24"/>
    </row>
    <row r="93" spans="1:13" ht="14.25" customHeight="1" x14ac:dyDescent="0.2">
      <c r="A93" s="25"/>
      <c r="B93" s="23"/>
      <c r="C93" s="25"/>
    </row>
    <row r="94" spans="1:13" ht="21.75" customHeight="1" x14ac:dyDescent="0.2">
      <c r="A94" s="26"/>
      <c r="B94" s="23"/>
      <c r="C94" s="26"/>
    </row>
  </sheetData>
  <mergeCells count="8">
    <mergeCell ref="B83:D83"/>
    <mergeCell ref="K6:M6"/>
    <mergeCell ref="A6:A7"/>
    <mergeCell ref="B6:B7"/>
    <mergeCell ref="C6:D6"/>
    <mergeCell ref="E6:F6"/>
    <mergeCell ref="G6:H6"/>
    <mergeCell ref="I6:J6"/>
  </mergeCells>
  <printOptions horizontalCentered="1"/>
  <pageMargins left="0" right="0" top="0.59" bottom="0.59" header="0.5" footer="0.5"/>
  <pageSetup paperSize="9" orientation="landscape"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229"/>
  <sheetViews>
    <sheetView showGridLines="0" zoomScaleNormal="100" workbookViewId="0">
      <selection activeCell="E219" sqref="E219:E221"/>
    </sheetView>
  </sheetViews>
  <sheetFormatPr defaultRowHeight="12.75" x14ac:dyDescent="0.2"/>
  <cols>
    <col min="1" max="1" width="12.28515625" style="40" customWidth="1"/>
    <col min="2" max="2" width="44.140625" style="19" customWidth="1"/>
    <col min="3" max="4" width="15" style="19" customWidth="1"/>
    <col min="5" max="5" width="16.85546875" style="19" customWidth="1"/>
    <col min="6" max="6" width="16.42578125" style="19" customWidth="1"/>
    <col min="7" max="7" width="16" style="19" customWidth="1"/>
    <col min="8" max="8" width="18" style="19" customWidth="1"/>
    <col min="9" max="256" width="9.140625" style="19"/>
    <col min="257" max="257" width="12.28515625" style="19" customWidth="1"/>
    <col min="258" max="258" width="44.140625" style="19" customWidth="1"/>
    <col min="259" max="264" width="15" style="19" customWidth="1"/>
    <col min="265" max="512" width="9.140625" style="19"/>
    <col min="513" max="513" width="12.28515625" style="19" customWidth="1"/>
    <col min="514" max="514" width="44.140625" style="19" customWidth="1"/>
    <col min="515" max="520" width="15" style="19" customWidth="1"/>
    <col min="521" max="768" width="9.140625" style="19"/>
    <col min="769" max="769" width="12.28515625" style="19" customWidth="1"/>
    <col min="770" max="770" width="44.140625" style="19" customWidth="1"/>
    <col min="771" max="776" width="15" style="19" customWidth="1"/>
    <col min="777" max="1024" width="9.140625" style="19"/>
    <col min="1025" max="1025" width="12.28515625" style="19" customWidth="1"/>
    <col min="1026" max="1026" width="44.140625" style="19" customWidth="1"/>
    <col min="1027" max="1032" width="15" style="19" customWidth="1"/>
    <col min="1033" max="1280" width="9.140625" style="19"/>
    <col min="1281" max="1281" width="12.28515625" style="19" customWidth="1"/>
    <col min="1282" max="1282" width="44.140625" style="19" customWidth="1"/>
    <col min="1283" max="1288" width="15" style="19" customWidth="1"/>
    <col min="1289" max="1536" width="9.140625" style="19"/>
    <col min="1537" max="1537" width="12.28515625" style="19" customWidth="1"/>
    <col min="1538" max="1538" width="44.140625" style="19" customWidth="1"/>
    <col min="1539" max="1544" width="15" style="19" customWidth="1"/>
    <col min="1545" max="1792" width="9.140625" style="19"/>
    <col min="1793" max="1793" width="12.28515625" style="19" customWidth="1"/>
    <col min="1794" max="1794" width="44.140625" style="19" customWidth="1"/>
    <col min="1795" max="1800" width="15" style="19" customWidth="1"/>
    <col min="1801" max="2048" width="9.140625" style="19"/>
    <col min="2049" max="2049" width="12.28515625" style="19" customWidth="1"/>
    <col min="2050" max="2050" width="44.140625" style="19" customWidth="1"/>
    <col min="2051" max="2056" width="15" style="19" customWidth="1"/>
    <col min="2057" max="2304" width="9.140625" style="19"/>
    <col min="2305" max="2305" width="12.28515625" style="19" customWidth="1"/>
    <col min="2306" max="2306" width="44.140625" style="19" customWidth="1"/>
    <col min="2307" max="2312" width="15" style="19" customWidth="1"/>
    <col min="2313" max="2560" width="9.140625" style="19"/>
    <col min="2561" max="2561" width="12.28515625" style="19" customWidth="1"/>
    <col min="2562" max="2562" width="44.140625" style="19" customWidth="1"/>
    <col min="2563" max="2568" width="15" style="19" customWidth="1"/>
    <col min="2569" max="2816" width="9.140625" style="19"/>
    <col min="2817" max="2817" width="12.28515625" style="19" customWidth="1"/>
    <col min="2818" max="2818" width="44.140625" style="19" customWidth="1"/>
    <col min="2819" max="2824" width="15" style="19" customWidth="1"/>
    <col min="2825" max="3072" width="9.140625" style="19"/>
    <col min="3073" max="3073" width="12.28515625" style="19" customWidth="1"/>
    <col min="3074" max="3074" width="44.140625" style="19" customWidth="1"/>
    <col min="3075" max="3080" width="15" style="19" customWidth="1"/>
    <col min="3081" max="3328" width="9.140625" style="19"/>
    <col min="3329" max="3329" width="12.28515625" style="19" customWidth="1"/>
    <col min="3330" max="3330" width="44.140625" style="19" customWidth="1"/>
    <col min="3331" max="3336" width="15" style="19" customWidth="1"/>
    <col min="3337" max="3584" width="9.140625" style="19"/>
    <col min="3585" max="3585" width="12.28515625" style="19" customWidth="1"/>
    <col min="3586" max="3586" width="44.140625" style="19" customWidth="1"/>
    <col min="3587" max="3592" width="15" style="19" customWidth="1"/>
    <col min="3593" max="3840" width="9.140625" style="19"/>
    <col min="3841" max="3841" width="12.28515625" style="19" customWidth="1"/>
    <col min="3842" max="3842" width="44.140625" style="19" customWidth="1"/>
    <col min="3843" max="3848" width="15" style="19" customWidth="1"/>
    <col min="3849" max="4096" width="9.140625" style="19"/>
    <col min="4097" max="4097" width="12.28515625" style="19" customWidth="1"/>
    <col min="4098" max="4098" width="44.140625" style="19" customWidth="1"/>
    <col min="4099" max="4104" width="15" style="19" customWidth="1"/>
    <col min="4105" max="4352" width="9.140625" style="19"/>
    <col min="4353" max="4353" width="12.28515625" style="19" customWidth="1"/>
    <col min="4354" max="4354" width="44.140625" style="19" customWidth="1"/>
    <col min="4355" max="4360" width="15" style="19" customWidth="1"/>
    <col min="4361" max="4608" width="9.140625" style="19"/>
    <col min="4609" max="4609" width="12.28515625" style="19" customWidth="1"/>
    <col min="4610" max="4610" width="44.140625" style="19" customWidth="1"/>
    <col min="4611" max="4616" width="15" style="19" customWidth="1"/>
    <col min="4617" max="4864" width="9.140625" style="19"/>
    <col min="4865" max="4865" width="12.28515625" style="19" customWidth="1"/>
    <col min="4866" max="4866" width="44.140625" style="19" customWidth="1"/>
    <col min="4867" max="4872" width="15" style="19" customWidth="1"/>
    <col min="4873" max="5120" width="9.140625" style="19"/>
    <col min="5121" max="5121" width="12.28515625" style="19" customWidth="1"/>
    <col min="5122" max="5122" width="44.140625" style="19" customWidth="1"/>
    <col min="5123" max="5128" width="15" style="19" customWidth="1"/>
    <col min="5129" max="5376" width="9.140625" style="19"/>
    <col min="5377" max="5377" width="12.28515625" style="19" customWidth="1"/>
    <col min="5378" max="5378" width="44.140625" style="19" customWidth="1"/>
    <col min="5379" max="5384" width="15" style="19" customWidth="1"/>
    <col min="5385" max="5632" width="9.140625" style="19"/>
    <col min="5633" max="5633" width="12.28515625" style="19" customWidth="1"/>
    <col min="5634" max="5634" width="44.140625" style="19" customWidth="1"/>
    <col min="5635" max="5640" width="15" style="19" customWidth="1"/>
    <col min="5641" max="5888" width="9.140625" style="19"/>
    <col min="5889" max="5889" width="12.28515625" style="19" customWidth="1"/>
    <col min="5890" max="5890" width="44.140625" style="19" customWidth="1"/>
    <col min="5891" max="5896" width="15" style="19" customWidth="1"/>
    <col min="5897" max="6144" width="9.140625" style="19"/>
    <col min="6145" max="6145" width="12.28515625" style="19" customWidth="1"/>
    <col min="6146" max="6146" width="44.140625" style="19" customWidth="1"/>
    <col min="6147" max="6152" width="15" style="19" customWidth="1"/>
    <col min="6153" max="6400" width="9.140625" style="19"/>
    <col min="6401" max="6401" width="12.28515625" style="19" customWidth="1"/>
    <col min="6402" max="6402" width="44.140625" style="19" customWidth="1"/>
    <col min="6403" max="6408" width="15" style="19" customWidth="1"/>
    <col min="6409" max="6656" width="9.140625" style="19"/>
    <col min="6657" max="6657" width="12.28515625" style="19" customWidth="1"/>
    <col min="6658" max="6658" width="44.140625" style="19" customWidth="1"/>
    <col min="6659" max="6664" width="15" style="19" customWidth="1"/>
    <col min="6665" max="6912" width="9.140625" style="19"/>
    <col min="6913" max="6913" width="12.28515625" style="19" customWidth="1"/>
    <col min="6914" max="6914" width="44.140625" style="19" customWidth="1"/>
    <col min="6915" max="6920" width="15" style="19" customWidth="1"/>
    <col min="6921" max="7168" width="9.140625" style="19"/>
    <col min="7169" max="7169" width="12.28515625" style="19" customWidth="1"/>
    <col min="7170" max="7170" width="44.140625" style="19" customWidth="1"/>
    <col min="7171" max="7176" width="15" style="19" customWidth="1"/>
    <col min="7177" max="7424" width="9.140625" style="19"/>
    <col min="7425" max="7425" width="12.28515625" style="19" customWidth="1"/>
    <col min="7426" max="7426" width="44.140625" style="19" customWidth="1"/>
    <col min="7427" max="7432" width="15" style="19" customWidth="1"/>
    <col min="7433" max="7680" width="9.140625" style="19"/>
    <col min="7681" max="7681" width="12.28515625" style="19" customWidth="1"/>
    <col min="7682" max="7682" width="44.140625" style="19" customWidth="1"/>
    <col min="7683" max="7688" width="15" style="19" customWidth="1"/>
    <col min="7689" max="7936" width="9.140625" style="19"/>
    <col min="7937" max="7937" width="12.28515625" style="19" customWidth="1"/>
    <col min="7938" max="7938" width="44.140625" style="19" customWidth="1"/>
    <col min="7939" max="7944" width="15" style="19" customWidth="1"/>
    <col min="7945" max="8192" width="9.140625" style="19"/>
    <col min="8193" max="8193" width="12.28515625" style="19" customWidth="1"/>
    <col min="8194" max="8194" width="44.140625" style="19" customWidth="1"/>
    <col min="8195" max="8200" width="15" style="19" customWidth="1"/>
    <col min="8201" max="8448" width="9.140625" style="19"/>
    <col min="8449" max="8449" width="12.28515625" style="19" customWidth="1"/>
    <col min="8450" max="8450" width="44.140625" style="19" customWidth="1"/>
    <col min="8451" max="8456" width="15" style="19" customWidth="1"/>
    <col min="8457" max="8704" width="9.140625" style="19"/>
    <col min="8705" max="8705" width="12.28515625" style="19" customWidth="1"/>
    <col min="8706" max="8706" width="44.140625" style="19" customWidth="1"/>
    <col min="8707" max="8712" width="15" style="19" customWidth="1"/>
    <col min="8713" max="8960" width="9.140625" style="19"/>
    <col min="8961" max="8961" width="12.28515625" style="19" customWidth="1"/>
    <col min="8962" max="8962" width="44.140625" style="19" customWidth="1"/>
    <col min="8963" max="8968" width="15" style="19" customWidth="1"/>
    <col min="8969" max="9216" width="9.140625" style="19"/>
    <col min="9217" max="9217" width="12.28515625" style="19" customWidth="1"/>
    <col min="9218" max="9218" width="44.140625" style="19" customWidth="1"/>
    <col min="9219" max="9224" width="15" style="19" customWidth="1"/>
    <col min="9225" max="9472" width="9.140625" style="19"/>
    <col min="9473" max="9473" width="12.28515625" style="19" customWidth="1"/>
    <col min="9474" max="9474" width="44.140625" style="19" customWidth="1"/>
    <col min="9475" max="9480" width="15" style="19" customWidth="1"/>
    <col min="9481" max="9728" width="9.140625" style="19"/>
    <col min="9729" max="9729" width="12.28515625" style="19" customWidth="1"/>
    <col min="9730" max="9730" width="44.140625" style="19" customWidth="1"/>
    <col min="9731" max="9736" width="15" style="19" customWidth="1"/>
    <col min="9737" max="9984" width="9.140625" style="19"/>
    <col min="9985" max="9985" width="12.28515625" style="19" customWidth="1"/>
    <col min="9986" max="9986" width="44.140625" style="19" customWidth="1"/>
    <col min="9987" max="9992" width="15" style="19" customWidth="1"/>
    <col min="9993" max="10240" width="9.140625" style="19"/>
    <col min="10241" max="10241" width="12.28515625" style="19" customWidth="1"/>
    <col min="10242" max="10242" width="44.140625" style="19" customWidth="1"/>
    <col min="10243" max="10248" width="15" style="19" customWidth="1"/>
    <col min="10249" max="10496" width="9.140625" style="19"/>
    <col min="10497" max="10497" width="12.28515625" style="19" customWidth="1"/>
    <col min="10498" max="10498" width="44.140625" style="19" customWidth="1"/>
    <col min="10499" max="10504" width="15" style="19" customWidth="1"/>
    <col min="10505" max="10752" width="9.140625" style="19"/>
    <col min="10753" max="10753" width="12.28515625" style="19" customWidth="1"/>
    <col min="10754" max="10754" width="44.140625" style="19" customWidth="1"/>
    <col min="10755" max="10760" width="15" style="19" customWidth="1"/>
    <col min="10761" max="11008" width="9.140625" style="19"/>
    <col min="11009" max="11009" width="12.28515625" style="19" customWidth="1"/>
    <col min="11010" max="11010" width="44.140625" style="19" customWidth="1"/>
    <col min="11011" max="11016" width="15" style="19" customWidth="1"/>
    <col min="11017" max="11264" width="9.140625" style="19"/>
    <col min="11265" max="11265" width="12.28515625" style="19" customWidth="1"/>
    <col min="11266" max="11266" width="44.140625" style="19" customWidth="1"/>
    <col min="11267" max="11272" width="15" style="19" customWidth="1"/>
    <col min="11273" max="11520" width="9.140625" style="19"/>
    <col min="11521" max="11521" width="12.28515625" style="19" customWidth="1"/>
    <col min="11522" max="11522" width="44.140625" style="19" customWidth="1"/>
    <col min="11523" max="11528" width="15" style="19" customWidth="1"/>
    <col min="11529" max="11776" width="9.140625" style="19"/>
    <col min="11777" max="11777" width="12.28515625" style="19" customWidth="1"/>
    <col min="11778" max="11778" width="44.140625" style="19" customWidth="1"/>
    <col min="11779" max="11784" width="15" style="19" customWidth="1"/>
    <col min="11785" max="12032" width="9.140625" style="19"/>
    <col min="12033" max="12033" width="12.28515625" style="19" customWidth="1"/>
    <col min="12034" max="12034" width="44.140625" style="19" customWidth="1"/>
    <col min="12035" max="12040" width="15" style="19" customWidth="1"/>
    <col min="12041" max="12288" width="9.140625" style="19"/>
    <col min="12289" max="12289" width="12.28515625" style="19" customWidth="1"/>
    <col min="12290" max="12290" width="44.140625" style="19" customWidth="1"/>
    <col min="12291" max="12296" width="15" style="19" customWidth="1"/>
    <col min="12297" max="12544" width="9.140625" style="19"/>
    <col min="12545" max="12545" width="12.28515625" style="19" customWidth="1"/>
    <col min="12546" max="12546" width="44.140625" style="19" customWidth="1"/>
    <col min="12547" max="12552" width="15" style="19" customWidth="1"/>
    <col min="12553" max="12800" width="9.140625" style="19"/>
    <col min="12801" max="12801" width="12.28515625" style="19" customWidth="1"/>
    <col min="12802" max="12802" width="44.140625" style="19" customWidth="1"/>
    <col min="12803" max="12808" width="15" style="19" customWidth="1"/>
    <col min="12809" max="13056" width="9.140625" style="19"/>
    <col min="13057" max="13057" width="12.28515625" style="19" customWidth="1"/>
    <col min="13058" max="13058" width="44.140625" style="19" customWidth="1"/>
    <col min="13059" max="13064" width="15" style="19" customWidth="1"/>
    <col min="13065" max="13312" width="9.140625" style="19"/>
    <col min="13313" max="13313" width="12.28515625" style="19" customWidth="1"/>
    <col min="13314" max="13314" width="44.140625" style="19" customWidth="1"/>
    <col min="13315" max="13320" width="15" style="19" customWidth="1"/>
    <col min="13321" max="13568" width="9.140625" style="19"/>
    <col min="13569" max="13569" width="12.28515625" style="19" customWidth="1"/>
    <col min="13570" max="13570" width="44.140625" style="19" customWidth="1"/>
    <col min="13571" max="13576" width="15" style="19" customWidth="1"/>
    <col min="13577" max="13824" width="9.140625" style="19"/>
    <col min="13825" max="13825" width="12.28515625" style="19" customWidth="1"/>
    <col min="13826" max="13826" width="44.140625" style="19" customWidth="1"/>
    <col min="13827" max="13832" width="15" style="19" customWidth="1"/>
    <col min="13833" max="14080" width="9.140625" style="19"/>
    <col min="14081" max="14081" width="12.28515625" style="19" customWidth="1"/>
    <col min="14082" max="14082" width="44.140625" style="19" customWidth="1"/>
    <col min="14083" max="14088" width="15" style="19" customWidth="1"/>
    <col min="14089" max="14336" width="9.140625" style="19"/>
    <col min="14337" max="14337" width="12.28515625" style="19" customWidth="1"/>
    <col min="14338" max="14338" width="44.140625" style="19" customWidth="1"/>
    <col min="14339" max="14344" width="15" style="19" customWidth="1"/>
    <col min="14345" max="14592" width="9.140625" style="19"/>
    <col min="14593" max="14593" width="12.28515625" style="19" customWidth="1"/>
    <col min="14594" max="14594" width="44.140625" style="19" customWidth="1"/>
    <col min="14595" max="14600" width="15" style="19" customWidth="1"/>
    <col min="14601" max="14848" width="9.140625" style="19"/>
    <col min="14849" max="14849" width="12.28515625" style="19" customWidth="1"/>
    <col min="14850" max="14850" width="44.140625" style="19" customWidth="1"/>
    <col min="14851" max="14856" width="15" style="19" customWidth="1"/>
    <col min="14857" max="15104" width="9.140625" style="19"/>
    <col min="15105" max="15105" width="12.28515625" style="19" customWidth="1"/>
    <col min="15106" max="15106" width="44.140625" style="19" customWidth="1"/>
    <col min="15107" max="15112" width="15" style="19" customWidth="1"/>
    <col min="15113" max="15360" width="9.140625" style="19"/>
    <col min="15361" max="15361" width="12.28515625" style="19" customWidth="1"/>
    <col min="15362" max="15362" width="44.140625" style="19" customWidth="1"/>
    <col min="15363" max="15368" width="15" style="19" customWidth="1"/>
    <col min="15369" max="15616" width="9.140625" style="19"/>
    <col min="15617" max="15617" width="12.28515625" style="19" customWidth="1"/>
    <col min="15618" max="15618" width="44.140625" style="19" customWidth="1"/>
    <col min="15619" max="15624" width="15" style="19" customWidth="1"/>
    <col min="15625" max="15872" width="9.140625" style="19"/>
    <col min="15873" max="15873" width="12.28515625" style="19" customWidth="1"/>
    <col min="15874" max="15874" width="44.140625" style="19" customWidth="1"/>
    <col min="15875" max="15880" width="15" style="19" customWidth="1"/>
    <col min="15881" max="16128" width="9.140625" style="19"/>
    <col min="16129" max="16129" width="12.28515625" style="19" customWidth="1"/>
    <col min="16130" max="16130" width="44.140625" style="19" customWidth="1"/>
    <col min="16131" max="16136" width="15" style="19" customWidth="1"/>
    <col min="16137" max="16384" width="9.140625" style="19"/>
  </cols>
  <sheetData>
    <row r="1" spans="1:8" ht="12" customHeight="1" x14ac:dyDescent="0.2">
      <c r="A1" s="36"/>
    </row>
    <row r="2" spans="1:8" ht="12" customHeight="1" x14ac:dyDescent="0.2">
      <c r="A2" s="36"/>
    </row>
    <row r="3" spans="1:8" ht="6.75" customHeight="1" x14ac:dyDescent="0.2">
      <c r="A3" s="37"/>
      <c r="B3" s="30"/>
    </row>
    <row r="4" spans="1:8" ht="11.25" customHeight="1" x14ac:dyDescent="0.2">
      <c r="A4" s="37"/>
      <c r="B4" s="31"/>
    </row>
    <row r="5" spans="1:8" ht="24.75" customHeight="1" x14ac:dyDescent="0.2">
      <c r="A5" s="37"/>
      <c r="B5" s="32"/>
    </row>
    <row r="6" spans="1:8" ht="21" customHeight="1" x14ac:dyDescent="0.2">
      <c r="A6" s="38"/>
    </row>
    <row r="7" spans="1:8" ht="15.75" customHeight="1" x14ac:dyDescent="0.2">
      <c r="A7" s="39"/>
    </row>
    <row r="8" spans="1:8" ht="7.5" customHeight="1" x14ac:dyDescent="0.2">
      <c r="A8" s="37"/>
      <c r="B8" s="30"/>
    </row>
    <row r="9" spans="1:8" ht="15.75" customHeight="1" x14ac:dyDescent="0.2">
      <c r="A9" s="190" t="s">
        <v>299</v>
      </c>
      <c r="B9" s="191" t="s">
        <v>300</v>
      </c>
      <c r="C9" s="191" t="s">
        <v>301</v>
      </c>
      <c r="D9" s="191"/>
      <c r="E9" s="191" t="s">
        <v>302</v>
      </c>
      <c r="F9" s="191"/>
      <c r="G9" s="192" t="s">
        <v>303</v>
      </c>
      <c r="H9" s="192"/>
    </row>
    <row r="10" spans="1:8" ht="15.75" customHeight="1" x14ac:dyDescent="0.2">
      <c r="A10" s="190"/>
      <c r="B10" s="191"/>
      <c r="C10" s="54" t="s">
        <v>304</v>
      </c>
      <c r="D10" s="54" t="s">
        <v>305</v>
      </c>
      <c r="E10" s="54" t="s">
        <v>304</v>
      </c>
      <c r="F10" s="54" t="s">
        <v>305</v>
      </c>
      <c r="G10" s="54" t="s">
        <v>304</v>
      </c>
      <c r="H10" s="55" t="s">
        <v>305</v>
      </c>
    </row>
    <row r="11" spans="1:8" ht="15.75" customHeight="1" x14ac:dyDescent="0.2">
      <c r="A11" s="56" t="s">
        <v>306</v>
      </c>
      <c r="B11" s="57" t="s">
        <v>307</v>
      </c>
      <c r="C11" s="57" t="s">
        <v>308</v>
      </c>
      <c r="D11" s="57" t="s">
        <v>309</v>
      </c>
      <c r="E11" s="57" t="s">
        <v>310</v>
      </c>
      <c r="F11" s="57" t="s">
        <v>311</v>
      </c>
      <c r="G11" s="57" t="s">
        <v>312</v>
      </c>
      <c r="H11" s="58" t="s">
        <v>313</v>
      </c>
    </row>
    <row r="12" spans="1:8" ht="15.75" customHeight="1" x14ac:dyDescent="0.2">
      <c r="A12" s="59" t="s">
        <v>314</v>
      </c>
      <c r="B12" s="60" t="s">
        <v>315</v>
      </c>
      <c r="C12" s="61">
        <v>29060231</v>
      </c>
      <c r="D12" s="61">
        <v>0</v>
      </c>
      <c r="E12" s="61">
        <v>21105252528</v>
      </c>
      <c r="F12" s="61">
        <v>21086580308</v>
      </c>
      <c r="G12" s="61">
        <v>47732451</v>
      </c>
      <c r="H12" s="62">
        <v>0</v>
      </c>
    </row>
    <row r="13" spans="1:8" ht="15.75" customHeight="1" x14ac:dyDescent="0.2">
      <c r="A13" s="63" t="s">
        <v>316</v>
      </c>
      <c r="B13" s="64" t="s">
        <v>317</v>
      </c>
      <c r="C13" s="65">
        <v>29060231</v>
      </c>
      <c r="D13" s="65">
        <v>0</v>
      </c>
      <c r="E13" s="65">
        <v>21105252528</v>
      </c>
      <c r="F13" s="65">
        <v>21086580308</v>
      </c>
      <c r="G13" s="65">
        <v>47732451</v>
      </c>
      <c r="H13" s="66">
        <v>0</v>
      </c>
    </row>
    <row r="14" spans="1:8" ht="15.75" customHeight="1" x14ac:dyDescent="0.2">
      <c r="A14" s="59" t="s">
        <v>318</v>
      </c>
      <c r="B14" s="60" t="s">
        <v>319</v>
      </c>
      <c r="C14" s="61">
        <v>3238771327</v>
      </c>
      <c r="D14" s="61">
        <v>0</v>
      </c>
      <c r="E14" s="61">
        <v>4700190731721</v>
      </c>
      <c r="F14" s="61">
        <v>4573268484124</v>
      </c>
      <c r="G14" s="61">
        <v>130161018924</v>
      </c>
      <c r="H14" s="62">
        <v>0</v>
      </c>
    </row>
    <row r="15" spans="1:8" ht="15.75" customHeight="1" x14ac:dyDescent="0.2">
      <c r="A15" s="59" t="s">
        <v>320</v>
      </c>
      <c r="B15" s="60" t="s">
        <v>317</v>
      </c>
      <c r="C15" s="61">
        <v>0</v>
      </c>
      <c r="D15" s="61">
        <v>0</v>
      </c>
      <c r="E15" s="61">
        <v>857442291725</v>
      </c>
      <c r="F15" s="61">
        <v>749003691900</v>
      </c>
      <c r="G15" s="61">
        <v>108438599825</v>
      </c>
      <c r="H15" s="62">
        <v>0</v>
      </c>
    </row>
    <row r="16" spans="1:8" ht="15.75" customHeight="1" x14ac:dyDescent="0.2">
      <c r="A16" s="63" t="s">
        <v>321</v>
      </c>
      <c r="B16" s="64" t="s">
        <v>322</v>
      </c>
      <c r="C16" s="65">
        <v>0</v>
      </c>
      <c r="D16" s="65">
        <v>0</v>
      </c>
      <c r="E16" s="65">
        <v>0</v>
      </c>
      <c r="F16" s="65">
        <v>0</v>
      </c>
      <c r="G16" s="65">
        <v>0</v>
      </c>
      <c r="H16" s="66">
        <v>0</v>
      </c>
    </row>
    <row r="17" spans="1:8" ht="15.75" customHeight="1" x14ac:dyDescent="0.2">
      <c r="A17" s="63" t="s">
        <v>968</v>
      </c>
      <c r="B17" s="64" t="s">
        <v>969</v>
      </c>
      <c r="C17" s="65">
        <v>0</v>
      </c>
      <c r="D17" s="65">
        <v>0</v>
      </c>
      <c r="E17" s="65">
        <v>400000000000</v>
      </c>
      <c r="F17" s="65">
        <v>300000000000</v>
      </c>
      <c r="G17" s="65">
        <v>100000000000</v>
      </c>
      <c r="H17" s="66">
        <v>0</v>
      </c>
    </row>
    <row r="18" spans="1:8" ht="15.75" customHeight="1" x14ac:dyDescent="0.2">
      <c r="A18" s="63" t="s">
        <v>970</v>
      </c>
      <c r="B18" s="64" t="s">
        <v>971</v>
      </c>
      <c r="C18" s="65">
        <v>0</v>
      </c>
      <c r="D18" s="65">
        <v>0</v>
      </c>
      <c r="E18" s="65">
        <v>385439291650</v>
      </c>
      <c r="F18" s="65">
        <v>377002041900</v>
      </c>
      <c r="G18" s="65">
        <v>8437249750</v>
      </c>
      <c r="H18" s="66">
        <v>0</v>
      </c>
    </row>
    <row r="19" spans="1:8" ht="15.75" customHeight="1" x14ac:dyDescent="0.2">
      <c r="A19" s="63" t="s">
        <v>972</v>
      </c>
      <c r="B19" s="64" t="s">
        <v>973</v>
      </c>
      <c r="C19" s="65">
        <v>0</v>
      </c>
      <c r="D19" s="65">
        <v>0</v>
      </c>
      <c r="E19" s="65">
        <v>72003000075</v>
      </c>
      <c r="F19" s="65">
        <v>72001650000</v>
      </c>
      <c r="G19" s="65">
        <v>1350075</v>
      </c>
      <c r="H19" s="66">
        <v>0</v>
      </c>
    </row>
    <row r="20" spans="1:8" ht="15.75" customHeight="1" x14ac:dyDescent="0.2">
      <c r="A20" s="63" t="s">
        <v>323</v>
      </c>
      <c r="B20" s="64" t="s">
        <v>324</v>
      </c>
      <c r="C20" s="65">
        <v>2991043749</v>
      </c>
      <c r="D20" s="65">
        <v>0</v>
      </c>
      <c r="E20" s="65">
        <v>2841171471024</v>
      </c>
      <c r="F20" s="65">
        <v>2822892188835</v>
      </c>
      <c r="G20" s="65">
        <v>21270325938</v>
      </c>
      <c r="H20" s="66">
        <v>0</v>
      </c>
    </row>
    <row r="21" spans="1:8" ht="15.75" customHeight="1" x14ac:dyDescent="0.2">
      <c r="A21" s="63" t="s">
        <v>325</v>
      </c>
      <c r="B21" s="64" t="s">
        <v>326</v>
      </c>
      <c r="C21" s="65">
        <v>9087789</v>
      </c>
      <c r="D21" s="65">
        <v>0</v>
      </c>
      <c r="E21" s="65">
        <v>726746876101</v>
      </c>
      <c r="F21" s="65">
        <v>726754195000</v>
      </c>
      <c r="G21" s="65">
        <v>1768890</v>
      </c>
      <c r="H21" s="66">
        <v>0</v>
      </c>
    </row>
    <row r="22" spans="1:8" ht="15.75" customHeight="1" x14ac:dyDescent="0.2">
      <c r="A22" s="63" t="s">
        <v>327</v>
      </c>
      <c r="B22" s="64" t="s">
        <v>328</v>
      </c>
      <c r="C22" s="65">
        <v>794287</v>
      </c>
      <c r="D22" s="65">
        <v>0</v>
      </c>
      <c r="E22" s="65">
        <v>603</v>
      </c>
      <c r="F22" s="65">
        <v>0</v>
      </c>
      <c r="G22" s="65">
        <v>794890</v>
      </c>
      <c r="H22" s="66">
        <v>0</v>
      </c>
    </row>
    <row r="23" spans="1:8" ht="15.75" customHeight="1" x14ac:dyDescent="0.2">
      <c r="A23" s="63" t="s">
        <v>329</v>
      </c>
      <c r="B23" s="64" t="s">
        <v>330</v>
      </c>
      <c r="C23" s="65">
        <v>1528471</v>
      </c>
      <c r="D23" s="65">
        <v>0</v>
      </c>
      <c r="E23" s="65">
        <v>1154</v>
      </c>
      <c r="F23" s="65">
        <v>27500</v>
      </c>
      <c r="G23" s="65">
        <v>1502125</v>
      </c>
      <c r="H23" s="66">
        <v>0</v>
      </c>
    </row>
    <row r="24" spans="1:8" ht="15.75" customHeight="1" x14ac:dyDescent="0.2">
      <c r="A24" s="63" t="s">
        <v>331</v>
      </c>
      <c r="B24" s="64" t="s">
        <v>974</v>
      </c>
      <c r="C24" s="65">
        <v>224744816</v>
      </c>
      <c r="D24" s="65">
        <v>0</v>
      </c>
      <c r="E24" s="65">
        <v>274830086035</v>
      </c>
      <c r="F24" s="65">
        <v>274618182889</v>
      </c>
      <c r="G24" s="65">
        <v>436647962</v>
      </c>
      <c r="H24" s="66">
        <v>0</v>
      </c>
    </row>
    <row r="25" spans="1:8" ht="15.75" customHeight="1" x14ac:dyDescent="0.2">
      <c r="A25" s="63" t="s">
        <v>332</v>
      </c>
      <c r="B25" s="64" t="s">
        <v>333</v>
      </c>
      <c r="C25" s="65">
        <v>9996166</v>
      </c>
      <c r="D25" s="65">
        <v>0</v>
      </c>
      <c r="E25" s="65">
        <v>5079</v>
      </c>
      <c r="F25" s="65">
        <v>165000</v>
      </c>
      <c r="G25" s="65">
        <v>9836245</v>
      </c>
      <c r="H25" s="66">
        <v>0</v>
      </c>
    </row>
    <row r="26" spans="1:8" ht="25.5" customHeight="1" x14ac:dyDescent="0.2">
      <c r="A26" s="63" t="s">
        <v>334</v>
      </c>
      <c r="B26" s="64" t="s">
        <v>335</v>
      </c>
      <c r="C26" s="65">
        <v>1147694</v>
      </c>
      <c r="D26" s="65">
        <v>0</v>
      </c>
      <c r="E26" s="65">
        <v>0</v>
      </c>
      <c r="F26" s="65">
        <v>33000</v>
      </c>
      <c r="G26" s="65">
        <v>1114694</v>
      </c>
      <c r="H26" s="66">
        <v>0</v>
      </c>
    </row>
    <row r="27" spans="1:8" ht="25.5" customHeight="1" x14ac:dyDescent="0.2">
      <c r="A27" s="63" t="s">
        <v>336</v>
      </c>
      <c r="B27" s="64" t="s">
        <v>337</v>
      </c>
      <c r="C27" s="65">
        <v>358993</v>
      </c>
      <c r="D27" s="65">
        <v>0</v>
      </c>
      <c r="E27" s="65">
        <v>0</v>
      </c>
      <c r="F27" s="65">
        <v>0</v>
      </c>
      <c r="G27" s="65">
        <v>358993</v>
      </c>
      <c r="H27" s="66">
        <v>0</v>
      </c>
    </row>
    <row r="28" spans="1:8" ht="15.75" customHeight="1" x14ac:dyDescent="0.2">
      <c r="A28" s="63" t="s">
        <v>338</v>
      </c>
      <c r="B28" s="64" t="s">
        <v>339</v>
      </c>
      <c r="C28" s="65">
        <v>69362</v>
      </c>
      <c r="D28" s="65">
        <v>0</v>
      </c>
      <c r="E28" s="65">
        <v>0</v>
      </c>
      <c r="F28" s="65">
        <v>0</v>
      </c>
      <c r="G28" s="65">
        <v>69362</v>
      </c>
      <c r="H28" s="66">
        <v>0</v>
      </c>
    </row>
    <row r="29" spans="1:8" ht="15.75" customHeight="1" x14ac:dyDescent="0.2">
      <c r="A29" s="59" t="s">
        <v>340</v>
      </c>
      <c r="B29" s="60" t="s">
        <v>341</v>
      </c>
      <c r="C29" s="61">
        <v>2192392491</v>
      </c>
      <c r="D29" s="61">
        <v>3549623</v>
      </c>
      <c r="E29" s="61">
        <v>1027929053190</v>
      </c>
      <c r="F29" s="61">
        <v>1028025408636</v>
      </c>
      <c r="G29" s="61">
        <v>2092487422</v>
      </c>
      <c r="H29" s="62">
        <v>0</v>
      </c>
    </row>
    <row r="30" spans="1:8" ht="15.75" customHeight="1" x14ac:dyDescent="0.2">
      <c r="A30" s="59" t="s">
        <v>342</v>
      </c>
      <c r="B30" s="60" t="s">
        <v>343</v>
      </c>
      <c r="C30" s="61">
        <v>2192392491</v>
      </c>
      <c r="D30" s="61">
        <v>3549623</v>
      </c>
      <c r="E30" s="61">
        <v>1027929053190</v>
      </c>
      <c r="F30" s="61">
        <v>1028025408636</v>
      </c>
      <c r="G30" s="61">
        <v>2092487422</v>
      </c>
      <c r="H30" s="62">
        <v>0</v>
      </c>
    </row>
    <row r="31" spans="1:8" ht="15.75" customHeight="1" x14ac:dyDescent="0.2">
      <c r="A31" s="63" t="s">
        <v>344</v>
      </c>
      <c r="B31" s="64" t="s">
        <v>345</v>
      </c>
      <c r="C31" s="65">
        <v>1979372015</v>
      </c>
      <c r="D31" s="65">
        <v>0</v>
      </c>
      <c r="E31" s="65">
        <v>1027486348992</v>
      </c>
      <c r="F31" s="65">
        <v>1027757247819</v>
      </c>
      <c r="G31" s="65">
        <v>1708473188</v>
      </c>
      <c r="H31" s="66">
        <v>0</v>
      </c>
    </row>
    <row r="32" spans="1:8" ht="15.75" customHeight="1" x14ac:dyDescent="0.2">
      <c r="A32" s="63" t="s">
        <v>346</v>
      </c>
      <c r="B32" s="64" t="s">
        <v>347</v>
      </c>
      <c r="C32" s="65">
        <v>1405292</v>
      </c>
      <c r="D32" s="65">
        <v>0</v>
      </c>
      <c r="E32" s="65">
        <v>220079343</v>
      </c>
      <c r="F32" s="65">
        <v>259400</v>
      </c>
      <c r="G32" s="65">
        <v>221225235</v>
      </c>
      <c r="H32" s="66">
        <v>0</v>
      </c>
    </row>
    <row r="33" spans="1:8" ht="15.75" customHeight="1" x14ac:dyDescent="0.2">
      <c r="A33" s="63" t="s">
        <v>348</v>
      </c>
      <c r="B33" s="64" t="s">
        <v>349</v>
      </c>
      <c r="C33" s="65">
        <v>1799297</v>
      </c>
      <c r="D33" s="65">
        <v>0</v>
      </c>
      <c r="E33" s="65">
        <v>824</v>
      </c>
      <c r="F33" s="65">
        <v>385000</v>
      </c>
      <c r="G33" s="65">
        <v>1415121</v>
      </c>
      <c r="H33" s="66">
        <v>0</v>
      </c>
    </row>
    <row r="34" spans="1:8" ht="25.5" customHeight="1" x14ac:dyDescent="0.2">
      <c r="A34" s="63" t="s">
        <v>350</v>
      </c>
      <c r="B34" s="64" t="s">
        <v>351</v>
      </c>
      <c r="C34" s="65">
        <v>206266264</v>
      </c>
      <c r="D34" s="65">
        <v>0</v>
      </c>
      <c r="E34" s="65">
        <v>222624031</v>
      </c>
      <c r="F34" s="65">
        <v>267516417</v>
      </c>
      <c r="G34" s="65">
        <v>161373878</v>
      </c>
      <c r="H34" s="66">
        <v>0</v>
      </c>
    </row>
    <row r="35" spans="1:8" ht="15.75" customHeight="1" x14ac:dyDescent="0.2">
      <c r="A35" s="63" t="s">
        <v>352</v>
      </c>
      <c r="B35" s="64" t="s">
        <v>353</v>
      </c>
      <c r="C35" s="65">
        <v>3549623</v>
      </c>
      <c r="D35" s="65">
        <v>3549623</v>
      </c>
      <c r="E35" s="65">
        <v>0</v>
      </c>
      <c r="F35" s="65">
        <v>0</v>
      </c>
      <c r="G35" s="65">
        <v>0</v>
      </c>
      <c r="H35" s="66">
        <v>0</v>
      </c>
    </row>
    <row r="36" spans="1:8" ht="15.75" customHeight="1" x14ac:dyDescent="0.2">
      <c r="A36" s="59" t="s">
        <v>354</v>
      </c>
      <c r="B36" s="60" t="s">
        <v>355</v>
      </c>
      <c r="C36" s="61">
        <v>22204721757</v>
      </c>
      <c r="D36" s="61">
        <v>20779198233</v>
      </c>
      <c r="E36" s="61">
        <v>54849827140</v>
      </c>
      <c r="F36" s="61">
        <v>54951810769</v>
      </c>
      <c r="G36" s="61">
        <v>1323539895</v>
      </c>
      <c r="H36" s="62">
        <v>0</v>
      </c>
    </row>
    <row r="37" spans="1:8" ht="15.75" customHeight="1" x14ac:dyDescent="0.2">
      <c r="A37" s="59" t="s">
        <v>356</v>
      </c>
      <c r="B37" s="60" t="s">
        <v>357</v>
      </c>
      <c r="C37" s="61">
        <v>22204721757</v>
      </c>
      <c r="D37" s="61">
        <v>20779198233</v>
      </c>
      <c r="E37" s="61">
        <v>54849827140</v>
      </c>
      <c r="F37" s="61">
        <v>54951810769</v>
      </c>
      <c r="G37" s="61">
        <v>1323539895</v>
      </c>
      <c r="H37" s="62">
        <v>0</v>
      </c>
    </row>
    <row r="38" spans="1:8" ht="25.5" customHeight="1" x14ac:dyDescent="0.2">
      <c r="A38" s="59" t="s">
        <v>358</v>
      </c>
      <c r="B38" s="60" t="s">
        <v>359</v>
      </c>
      <c r="C38" s="61">
        <v>22204721757</v>
      </c>
      <c r="D38" s="61">
        <v>20779198233</v>
      </c>
      <c r="E38" s="61">
        <v>54849827140</v>
      </c>
      <c r="F38" s="61">
        <v>54951810769</v>
      </c>
      <c r="G38" s="61">
        <v>1323539895</v>
      </c>
      <c r="H38" s="62">
        <v>0</v>
      </c>
    </row>
    <row r="39" spans="1:8" ht="25.5" customHeight="1" x14ac:dyDescent="0.2">
      <c r="A39" s="63" t="s">
        <v>360</v>
      </c>
      <c r="B39" s="64" t="s">
        <v>361</v>
      </c>
      <c r="C39" s="65">
        <v>20726838304</v>
      </c>
      <c r="D39" s="65">
        <v>20662600860</v>
      </c>
      <c r="E39" s="65">
        <v>54848818521</v>
      </c>
      <c r="F39" s="65">
        <v>54908055000</v>
      </c>
      <c r="G39" s="65">
        <v>5000965</v>
      </c>
      <c r="H39" s="66">
        <v>0</v>
      </c>
    </row>
    <row r="40" spans="1:8" ht="25.5" customHeight="1" x14ac:dyDescent="0.2">
      <c r="A40" s="63" t="s">
        <v>362</v>
      </c>
      <c r="B40" s="64" t="s">
        <v>363</v>
      </c>
      <c r="C40" s="65">
        <v>1477883453</v>
      </c>
      <c r="D40" s="65">
        <v>116597373</v>
      </c>
      <c r="E40" s="65">
        <v>1008619</v>
      </c>
      <c r="F40" s="65">
        <v>43755769</v>
      </c>
      <c r="G40" s="65">
        <v>1318538930</v>
      </c>
      <c r="H40" s="66">
        <v>0</v>
      </c>
    </row>
    <row r="41" spans="1:8" ht="15.75" customHeight="1" x14ac:dyDescent="0.2">
      <c r="A41" s="59" t="s">
        <v>364</v>
      </c>
      <c r="B41" s="60" t="s">
        <v>365</v>
      </c>
      <c r="C41" s="61">
        <v>0</v>
      </c>
      <c r="D41" s="61">
        <v>0</v>
      </c>
      <c r="E41" s="61">
        <v>1492203441520</v>
      </c>
      <c r="F41" s="61">
        <v>1492203441520</v>
      </c>
      <c r="G41" s="61">
        <v>0</v>
      </c>
      <c r="H41" s="62">
        <v>0</v>
      </c>
    </row>
    <row r="42" spans="1:8" ht="15.75" customHeight="1" x14ac:dyDescent="0.2">
      <c r="A42" s="63" t="s">
        <v>366</v>
      </c>
      <c r="B42" s="64" t="s">
        <v>367</v>
      </c>
      <c r="C42" s="65">
        <v>0</v>
      </c>
      <c r="D42" s="65">
        <v>0</v>
      </c>
      <c r="E42" s="65">
        <v>726746800000</v>
      </c>
      <c r="F42" s="65">
        <v>726746800000</v>
      </c>
      <c r="G42" s="65">
        <v>0</v>
      </c>
      <c r="H42" s="66">
        <v>0</v>
      </c>
    </row>
    <row r="43" spans="1:8" ht="15.75" customHeight="1" x14ac:dyDescent="0.2">
      <c r="A43" s="63" t="s">
        <v>368</v>
      </c>
      <c r="B43" s="64" t="s">
        <v>369</v>
      </c>
      <c r="C43" s="65">
        <v>0</v>
      </c>
      <c r="D43" s="65">
        <v>0</v>
      </c>
      <c r="E43" s="65">
        <v>765456641520</v>
      </c>
      <c r="F43" s="65">
        <v>765456641520</v>
      </c>
      <c r="G43" s="65">
        <v>0</v>
      </c>
      <c r="H43" s="66">
        <v>0</v>
      </c>
    </row>
    <row r="44" spans="1:8" ht="15.75" customHeight="1" x14ac:dyDescent="0.2">
      <c r="A44" s="59" t="s">
        <v>370</v>
      </c>
      <c r="B44" s="60" t="s">
        <v>371</v>
      </c>
      <c r="C44" s="61">
        <v>313696737208</v>
      </c>
      <c r="D44" s="61">
        <v>0</v>
      </c>
      <c r="E44" s="61">
        <v>597227311000</v>
      </c>
      <c r="F44" s="61">
        <v>404643561000</v>
      </c>
      <c r="G44" s="61">
        <v>506280487208</v>
      </c>
      <c r="H44" s="62">
        <v>0</v>
      </c>
    </row>
    <row r="45" spans="1:8" ht="15.75" customHeight="1" x14ac:dyDescent="0.2">
      <c r="A45" s="59" t="s">
        <v>372</v>
      </c>
      <c r="B45" s="60" t="s">
        <v>373</v>
      </c>
      <c r="C45" s="61">
        <v>313696737208</v>
      </c>
      <c r="D45" s="61">
        <v>0</v>
      </c>
      <c r="E45" s="61">
        <v>597227311000</v>
      </c>
      <c r="F45" s="61">
        <v>404643561000</v>
      </c>
      <c r="G45" s="61">
        <v>506280487208</v>
      </c>
      <c r="H45" s="62">
        <v>0</v>
      </c>
    </row>
    <row r="46" spans="1:8" ht="25.5" customHeight="1" x14ac:dyDescent="0.2">
      <c r="A46" s="59" t="s">
        <v>374</v>
      </c>
      <c r="B46" s="60" t="s">
        <v>375</v>
      </c>
      <c r="C46" s="61">
        <v>3696737208</v>
      </c>
      <c r="D46" s="61">
        <v>0</v>
      </c>
      <c r="E46" s="61">
        <v>100412140000</v>
      </c>
      <c r="F46" s="61">
        <v>2128390000</v>
      </c>
      <c r="G46" s="61">
        <v>101980487208</v>
      </c>
      <c r="H46" s="62">
        <v>0</v>
      </c>
    </row>
    <row r="47" spans="1:8" ht="15.75" customHeight="1" x14ac:dyDescent="0.2">
      <c r="A47" s="63" t="s">
        <v>376</v>
      </c>
      <c r="B47" s="64" t="s">
        <v>377</v>
      </c>
      <c r="C47" s="65">
        <v>3696737208</v>
      </c>
      <c r="D47" s="65">
        <v>0</v>
      </c>
      <c r="E47" s="65">
        <v>100412140000</v>
      </c>
      <c r="F47" s="65">
        <v>2128390000</v>
      </c>
      <c r="G47" s="65">
        <v>101980487208</v>
      </c>
      <c r="H47" s="66">
        <v>0</v>
      </c>
    </row>
    <row r="48" spans="1:8" ht="15.75" customHeight="1" x14ac:dyDescent="0.2">
      <c r="A48" s="59" t="s">
        <v>975</v>
      </c>
      <c r="B48" s="60" t="s">
        <v>976</v>
      </c>
      <c r="C48" s="61">
        <v>0</v>
      </c>
      <c r="D48" s="61">
        <v>0</v>
      </c>
      <c r="E48" s="61">
        <v>15255171000</v>
      </c>
      <c r="F48" s="61">
        <v>15255171000</v>
      </c>
      <c r="G48" s="61">
        <v>0</v>
      </c>
      <c r="H48" s="62">
        <v>0</v>
      </c>
    </row>
    <row r="49" spans="1:8" ht="15.75" customHeight="1" x14ac:dyDescent="0.2">
      <c r="A49" s="63" t="s">
        <v>977</v>
      </c>
      <c r="B49" s="64" t="s">
        <v>978</v>
      </c>
      <c r="C49" s="65">
        <v>0</v>
      </c>
      <c r="D49" s="65">
        <v>0</v>
      </c>
      <c r="E49" s="65">
        <v>15255171000</v>
      </c>
      <c r="F49" s="65">
        <v>15255171000</v>
      </c>
      <c r="G49" s="65">
        <v>0</v>
      </c>
      <c r="H49" s="66">
        <v>0</v>
      </c>
    </row>
    <row r="50" spans="1:8" ht="25.5" customHeight="1" x14ac:dyDescent="0.2">
      <c r="A50" s="59" t="s">
        <v>979</v>
      </c>
      <c r="B50" s="60" t="s">
        <v>980</v>
      </c>
      <c r="C50" s="61">
        <v>0</v>
      </c>
      <c r="D50" s="61">
        <v>0</v>
      </c>
      <c r="E50" s="61">
        <v>306260000000</v>
      </c>
      <c r="F50" s="61">
        <v>306260000000</v>
      </c>
      <c r="G50" s="61">
        <v>0</v>
      </c>
      <c r="H50" s="62">
        <v>0</v>
      </c>
    </row>
    <row r="51" spans="1:8" ht="25.5" customHeight="1" x14ac:dyDescent="0.2">
      <c r="A51" s="63" t="s">
        <v>981</v>
      </c>
      <c r="B51" s="64" t="s">
        <v>982</v>
      </c>
      <c r="C51" s="65">
        <v>0</v>
      </c>
      <c r="D51" s="65">
        <v>0</v>
      </c>
      <c r="E51" s="65">
        <v>306260000000</v>
      </c>
      <c r="F51" s="65">
        <v>306260000000</v>
      </c>
      <c r="G51" s="65">
        <v>0</v>
      </c>
      <c r="H51" s="66">
        <v>0</v>
      </c>
    </row>
    <row r="52" spans="1:8" ht="25.5" customHeight="1" x14ac:dyDescent="0.2">
      <c r="A52" s="59" t="s">
        <v>378</v>
      </c>
      <c r="B52" s="60" t="s">
        <v>379</v>
      </c>
      <c r="C52" s="61">
        <v>310000000000</v>
      </c>
      <c r="D52" s="61">
        <v>0</v>
      </c>
      <c r="E52" s="61">
        <v>175300000000</v>
      </c>
      <c r="F52" s="61">
        <v>81000000000</v>
      </c>
      <c r="G52" s="61">
        <v>404300000000</v>
      </c>
      <c r="H52" s="62">
        <v>0</v>
      </c>
    </row>
    <row r="53" spans="1:8" ht="15.75" customHeight="1" x14ac:dyDescent="0.2">
      <c r="A53" s="63" t="s">
        <v>380</v>
      </c>
      <c r="B53" s="64" t="s">
        <v>983</v>
      </c>
      <c r="C53" s="65">
        <v>310000000000</v>
      </c>
      <c r="D53" s="65">
        <v>0</v>
      </c>
      <c r="E53" s="65">
        <v>23000000000</v>
      </c>
      <c r="F53" s="65">
        <v>81000000000</v>
      </c>
      <c r="G53" s="65">
        <v>252000000000</v>
      </c>
      <c r="H53" s="66">
        <v>0</v>
      </c>
    </row>
    <row r="54" spans="1:8" ht="15.75" customHeight="1" x14ac:dyDescent="0.2">
      <c r="A54" s="63" t="s">
        <v>984</v>
      </c>
      <c r="B54" s="64" t="s">
        <v>985</v>
      </c>
      <c r="C54" s="65">
        <v>0</v>
      </c>
      <c r="D54" s="65">
        <v>0</v>
      </c>
      <c r="E54" s="65">
        <v>152300000000</v>
      </c>
      <c r="F54" s="65">
        <v>0</v>
      </c>
      <c r="G54" s="65">
        <v>152300000000</v>
      </c>
      <c r="H54" s="66">
        <v>0</v>
      </c>
    </row>
    <row r="55" spans="1:8" ht="15.75" customHeight="1" x14ac:dyDescent="0.2">
      <c r="A55" s="59" t="s">
        <v>381</v>
      </c>
      <c r="B55" s="60" t="s">
        <v>382</v>
      </c>
      <c r="C55" s="61">
        <v>14929387733</v>
      </c>
      <c r="D55" s="61">
        <v>0</v>
      </c>
      <c r="E55" s="61">
        <v>2918211426</v>
      </c>
      <c r="F55" s="61">
        <v>70663501</v>
      </c>
      <c r="G55" s="61">
        <v>17776935658</v>
      </c>
      <c r="H55" s="62">
        <v>0</v>
      </c>
    </row>
    <row r="56" spans="1:8" ht="25.5" customHeight="1" x14ac:dyDescent="0.2">
      <c r="A56" s="59" t="s">
        <v>383</v>
      </c>
      <c r="B56" s="60" t="s">
        <v>384</v>
      </c>
      <c r="C56" s="61">
        <v>3641652645</v>
      </c>
      <c r="D56" s="61">
        <v>0</v>
      </c>
      <c r="E56" s="61">
        <v>2847547925</v>
      </c>
      <c r="F56" s="61">
        <v>0</v>
      </c>
      <c r="G56" s="61">
        <v>6489200570</v>
      </c>
      <c r="H56" s="62">
        <v>0</v>
      </c>
    </row>
    <row r="57" spans="1:8" ht="15.75" customHeight="1" x14ac:dyDescent="0.2">
      <c r="A57" s="63" t="s">
        <v>385</v>
      </c>
      <c r="B57" s="64" t="s">
        <v>386</v>
      </c>
      <c r="C57" s="65">
        <v>3641652645</v>
      </c>
      <c r="D57" s="65">
        <v>0</v>
      </c>
      <c r="E57" s="65">
        <v>2847547925</v>
      </c>
      <c r="F57" s="65">
        <v>0</v>
      </c>
      <c r="G57" s="65">
        <v>6489200570</v>
      </c>
      <c r="H57" s="66">
        <v>0</v>
      </c>
    </row>
    <row r="58" spans="1:8" ht="15.75" customHeight="1" x14ac:dyDescent="0.2">
      <c r="A58" s="59" t="s">
        <v>387</v>
      </c>
      <c r="B58" s="60" t="s">
        <v>388</v>
      </c>
      <c r="C58" s="61">
        <v>11287735088</v>
      </c>
      <c r="D58" s="61">
        <v>0</v>
      </c>
      <c r="E58" s="61">
        <v>70663501</v>
      </c>
      <c r="F58" s="61">
        <v>70663501</v>
      </c>
      <c r="G58" s="61">
        <v>11287735088</v>
      </c>
      <c r="H58" s="62">
        <v>0</v>
      </c>
    </row>
    <row r="59" spans="1:8" ht="25.5" customHeight="1" x14ac:dyDescent="0.2">
      <c r="A59" s="63" t="s">
        <v>389</v>
      </c>
      <c r="B59" s="64" t="s">
        <v>390</v>
      </c>
      <c r="C59" s="65">
        <v>11287735088</v>
      </c>
      <c r="D59" s="65">
        <v>0</v>
      </c>
      <c r="E59" s="65">
        <v>70663501</v>
      </c>
      <c r="F59" s="65">
        <v>70663501</v>
      </c>
      <c r="G59" s="65">
        <v>11287735088</v>
      </c>
      <c r="H59" s="66">
        <v>0</v>
      </c>
    </row>
    <row r="60" spans="1:8" ht="25.5" customHeight="1" x14ac:dyDescent="0.2">
      <c r="A60" s="59" t="s">
        <v>391</v>
      </c>
      <c r="B60" s="60" t="s">
        <v>392</v>
      </c>
      <c r="C60" s="61">
        <v>0</v>
      </c>
      <c r="D60" s="61">
        <v>15066397407</v>
      </c>
      <c r="E60" s="61">
        <v>0</v>
      </c>
      <c r="F60" s="61">
        <v>10281842718</v>
      </c>
      <c r="G60" s="61">
        <v>0</v>
      </c>
      <c r="H60" s="62">
        <v>25348240125</v>
      </c>
    </row>
    <row r="61" spans="1:8" ht="25.5" customHeight="1" x14ac:dyDescent="0.2">
      <c r="A61" s="59" t="s">
        <v>393</v>
      </c>
      <c r="B61" s="60" t="s">
        <v>394</v>
      </c>
      <c r="C61" s="61">
        <v>0</v>
      </c>
      <c r="D61" s="61">
        <v>14929387733</v>
      </c>
      <c r="E61" s="61">
        <v>0</v>
      </c>
      <c r="F61" s="61">
        <v>0</v>
      </c>
      <c r="G61" s="61">
        <v>0</v>
      </c>
      <c r="H61" s="62">
        <v>14929387733</v>
      </c>
    </row>
    <row r="62" spans="1:8" ht="15.75" customHeight="1" x14ac:dyDescent="0.2">
      <c r="A62" s="59" t="s">
        <v>395</v>
      </c>
      <c r="B62" s="60" t="s">
        <v>396</v>
      </c>
      <c r="C62" s="61">
        <v>0</v>
      </c>
      <c r="D62" s="61">
        <v>3641652645</v>
      </c>
      <c r="E62" s="61">
        <v>0</v>
      </c>
      <c r="F62" s="61">
        <v>0</v>
      </c>
      <c r="G62" s="61">
        <v>0</v>
      </c>
      <c r="H62" s="62">
        <v>3641652645</v>
      </c>
    </row>
    <row r="63" spans="1:8" ht="15.75" customHeight="1" x14ac:dyDescent="0.2">
      <c r="A63" s="63" t="s">
        <v>397</v>
      </c>
      <c r="B63" s="64" t="s">
        <v>398</v>
      </c>
      <c r="C63" s="65">
        <v>0</v>
      </c>
      <c r="D63" s="65">
        <v>3641652645</v>
      </c>
      <c r="E63" s="65">
        <v>0</v>
      </c>
      <c r="F63" s="65">
        <v>0</v>
      </c>
      <c r="G63" s="65">
        <v>0</v>
      </c>
      <c r="H63" s="66">
        <v>3641652645</v>
      </c>
    </row>
    <row r="64" spans="1:8" ht="15.75" customHeight="1" x14ac:dyDescent="0.2">
      <c r="A64" s="59" t="s">
        <v>399</v>
      </c>
      <c r="B64" s="60" t="s">
        <v>400</v>
      </c>
      <c r="C64" s="61">
        <v>0</v>
      </c>
      <c r="D64" s="61">
        <v>11287735088</v>
      </c>
      <c r="E64" s="61">
        <v>0</v>
      </c>
      <c r="F64" s="61">
        <v>0</v>
      </c>
      <c r="G64" s="61">
        <v>0</v>
      </c>
      <c r="H64" s="62">
        <v>11287735088</v>
      </c>
    </row>
    <row r="65" spans="1:8" ht="15.75" customHeight="1" x14ac:dyDescent="0.2">
      <c r="A65" s="63" t="s">
        <v>401</v>
      </c>
      <c r="B65" s="64" t="s">
        <v>398</v>
      </c>
      <c r="C65" s="65">
        <v>0</v>
      </c>
      <c r="D65" s="65">
        <v>11287735088</v>
      </c>
      <c r="E65" s="65">
        <v>0</v>
      </c>
      <c r="F65" s="65">
        <v>0</v>
      </c>
      <c r="G65" s="65">
        <v>0</v>
      </c>
      <c r="H65" s="66">
        <v>11287735088</v>
      </c>
    </row>
    <row r="66" spans="1:8" ht="15.75" customHeight="1" x14ac:dyDescent="0.2">
      <c r="A66" s="63" t="s">
        <v>402</v>
      </c>
      <c r="B66" s="64" t="s">
        <v>403</v>
      </c>
      <c r="C66" s="65">
        <v>0</v>
      </c>
      <c r="D66" s="65">
        <v>137009674</v>
      </c>
      <c r="E66" s="65">
        <v>0</v>
      </c>
      <c r="F66" s="65">
        <v>10281842718</v>
      </c>
      <c r="G66" s="65">
        <v>0</v>
      </c>
      <c r="H66" s="66">
        <v>10418852392</v>
      </c>
    </row>
    <row r="67" spans="1:8" ht="15.75" customHeight="1" x14ac:dyDescent="0.2">
      <c r="A67" s="59" t="s">
        <v>986</v>
      </c>
      <c r="B67" s="60" t="s">
        <v>987</v>
      </c>
      <c r="C67" s="61">
        <v>0</v>
      </c>
      <c r="D67" s="61">
        <v>0</v>
      </c>
      <c r="E67" s="61">
        <v>920352081500</v>
      </c>
      <c r="F67" s="61">
        <v>0</v>
      </c>
      <c r="G67" s="61">
        <v>920352081500</v>
      </c>
      <c r="H67" s="62">
        <v>0</v>
      </c>
    </row>
    <row r="68" spans="1:8" ht="15.75" customHeight="1" x14ac:dyDescent="0.2">
      <c r="A68" s="59" t="s">
        <v>988</v>
      </c>
      <c r="B68" s="60" t="s">
        <v>989</v>
      </c>
      <c r="C68" s="61">
        <v>0</v>
      </c>
      <c r="D68" s="61">
        <v>0</v>
      </c>
      <c r="E68" s="61">
        <v>7627585500</v>
      </c>
      <c r="F68" s="61">
        <v>0</v>
      </c>
      <c r="G68" s="61">
        <v>7627585500</v>
      </c>
      <c r="H68" s="62">
        <v>0</v>
      </c>
    </row>
    <row r="69" spans="1:8" ht="15.75" customHeight="1" x14ac:dyDescent="0.2">
      <c r="A69" s="59" t="s">
        <v>990</v>
      </c>
      <c r="B69" s="60" t="s">
        <v>991</v>
      </c>
      <c r="C69" s="61">
        <v>0</v>
      </c>
      <c r="D69" s="61">
        <v>0</v>
      </c>
      <c r="E69" s="61">
        <v>7627585500</v>
      </c>
      <c r="F69" s="61">
        <v>0</v>
      </c>
      <c r="G69" s="61">
        <v>7627585500</v>
      </c>
      <c r="H69" s="62">
        <v>0</v>
      </c>
    </row>
    <row r="70" spans="1:8" ht="15.75" customHeight="1" x14ac:dyDescent="0.2">
      <c r="A70" s="63" t="s">
        <v>992</v>
      </c>
      <c r="B70" s="64" t="s">
        <v>993</v>
      </c>
      <c r="C70" s="65">
        <v>0</v>
      </c>
      <c r="D70" s="65">
        <v>0</v>
      </c>
      <c r="E70" s="65">
        <v>7627585500</v>
      </c>
      <c r="F70" s="65">
        <v>0</v>
      </c>
      <c r="G70" s="65">
        <v>7627585500</v>
      </c>
      <c r="H70" s="66">
        <v>0</v>
      </c>
    </row>
    <row r="71" spans="1:8" ht="15.75" customHeight="1" x14ac:dyDescent="0.2">
      <c r="A71" s="59" t="s">
        <v>994</v>
      </c>
      <c r="B71" s="60" t="s">
        <v>995</v>
      </c>
      <c r="C71" s="61">
        <v>0</v>
      </c>
      <c r="D71" s="61">
        <v>0</v>
      </c>
      <c r="E71" s="61">
        <v>912724496000</v>
      </c>
      <c r="F71" s="61">
        <v>0</v>
      </c>
      <c r="G71" s="61">
        <v>912724496000</v>
      </c>
      <c r="H71" s="62">
        <v>0</v>
      </c>
    </row>
    <row r="72" spans="1:8" ht="15.75" customHeight="1" x14ac:dyDescent="0.2">
      <c r="A72" s="63" t="s">
        <v>996</v>
      </c>
      <c r="B72" s="64" t="s">
        <v>997</v>
      </c>
      <c r="C72" s="65">
        <v>0</v>
      </c>
      <c r="D72" s="65">
        <v>0</v>
      </c>
      <c r="E72" s="65">
        <v>912724496000</v>
      </c>
      <c r="F72" s="65">
        <v>0</v>
      </c>
      <c r="G72" s="65">
        <v>912724496000</v>
      </c>
      <c r="H72" s="66">
        <v>0</v>
      </c>
    </row>
    <row r="73" spans="1:8" ht="15.75" customHeight="1" x14ac:dyDescent="0.2">
      <c r="A73" s="59" t="s">
        <v>404</v>
      </c>
      <c r="B73" s="60" t="s">
        <v>405</v>
      </c>
      <c r="C73" s="61">
        <v>12843423611</v>
      </c>
      <c r="D73" s="61">
        <v>0</v>
      </c>
      <c r="E73" s="61">
        <v>5708431944</v>
      </c>
      <c r="F73" s="61">
        <v>1627369443</v>
      </c>
      <c r="G73" s="61">
        <v>16924486112</v>
      </c>
      <c r="H73" s="62">
        <v>0</v>
      </c>
    </row>
    <row r="74" spans="1:8" ht="15.75" customHeight="1" x14ac:dyDescent="0.2">
      <c r="A74" s="59" t="s">
        <v>406</v>
      </c>
      <c r="B74" s="60" t="s">
        <v>407</v>
      </c>
      <c r="C74" s="61">
        <v>12843423611</v>
      </c>
      <c r="D74" s="61">
        <v>0</v>
      </c>
      <c r="E74" s="61">
        <v>5708431944</v>
      </c>
      <c r="F74" s="61">
        <v>1627369443</v>
      </c>
      <c r="G74" s="61">
        <v>16924486112</v>
      </c>
      <c r="H74" s="62">
        <v>0</v>
      </c>
    </row>
    <row r="75" spans="1:8" ht="15.75" customHeight="1" x14ac:dyDescent="0.2">
      <c r="A75" s="59" t="s">
        <v>408</v>
      </c>
      <c r="B75" s="60" t="s">
        <v>409</v>
      </c>
      <c r="C75" s="61">
        <v>12843423611</v>
      </c>
      <c r="D75" s="61">
        <v>0</v>
      </c>
      <c r="E75" s="61">
        <v>5708431944</v>
      </c>
      <c r="F75" s="61">
        <v>1627369443</v>
      </c>
      <c r="G75" s="61">
        <v>16924486112</v>
      </c>
      <c r="H75" s="62">
        <v>0</v>
      </c>
    </row>
    <row r="76" spans="1:8" ht="15.75" customHeight="1" x14ac:dyDescent="0.2">
      <c r="A76" s="63" t="s">
        <v>410</v>
      </c>
      <c r="B76" s="64" t="s">
        <v>411</v>
      </c>
      <c r="C76" s="65">
        <v>12843423611</v>
      </c>
      <c r="D76" s="65">
        <v>0</v>
      </c>
      <c r="E76" s="65">
        <v>5708431944</v>
      </c>
      <c r="F76" s="65">
        <v>1627369443</v>
      </c>
      <c r="G76" s="65">
        <v>16924486112</v>
      </c>
      <c r="H76" s="66">
        <v>0</v>
      </c>
    </row>
    <row r="77" spans="1:8" ht="15.75" customHeight="1" x14ac:dyDescent="0.2">
      <c r="A77" s="59" t="s">
        <v>412</v>
      </c>
      <c r="B77" s="60" t="s">
        <v>413</v>
      </c>
      <c r="C77" s="61">
        <v>10572641</v>
      </c>
      <c r="D77" s="61">
        <v>30000000</v>
      </c>
      <c r="E77" s="61">
        <v>6775468323</v>
      </c>
      <c r="F77" s="61">
        <v>6776000000</v>
      </c>
      <c r="G77" s="61">
        <v>40964</v>
      </c>
      <c r="H77" s="62">
        <v>20000000</v>
      </c>
    </row>
    <row r="78" spans="1:8" ht="15.75" customHeight="1" x14ac:dyDescent="0.2">
      <c r="A78" s="63" t="s">
        <v>414</v>
      </c>
      <c r="B78" s="64" t="s">
        <v>415</v>
      </c>
      <c r="C78" s="65">
        <v>572641</v>
      </c>
      <c r="D78" s="65">
        <v>0</v>
      </c>
      <c r="E78" s="65">
        <v>-531677</v>
      </c>
      <c r="F78" s="65">
        <v>0</v>
      </c>
      <c r="G78" s="65">
        <v>40964</v>
      </c>
      <c r="H78" s="66">
        <v>0</v>
      </c>
    </row>
    <row r="79" spans="1:8" ht="15.75" customHeight="1" x14ac:dyDescent="0.2">
      <c r="A79" s="59" t="s">
        <v>998</v>
      </c>
      <c r="B79" s="60" t="s">
        <v>999</v>
      </c>
      <c r="C79" s="61">
        <v>0</v>
      </c>
      <c r="D79" s="61">
        <v>0</v>
      </c>
      <c r="E79" s="61">
        <v>6776000000</v>
      </c>
      <c r="F79" s="61">
        <v>6776000000</v>
      </c>
      <c r="G79" s="61">
        <v>0</v>
      </c>
      <c r="H79" s="62">
        <v>0</v>
      </c>
    </row>
    <row r="80" spans="1:8" ht="15.75" customHeight="1" x14ac:dyDescent="0.2">
      <c r="A80" s="63" t="s">
        <v>1000</v>
      </c>
      <c r="B80" s="64" t="s">
        <v>1001</v>
      </c>
      <c r="C80" s="65">
        <v>0</v>
      </c>
      <c r="D80" s="65">
        <v>0</v>
      </c>
      <c r="E80" s="65">
        <v>6776000000</v>
      </c>
      <c r="F80" s="65">
        <v>6776000000</v>
      </c>
      <c r="G80" s="65">
        <v>0</v>
      </c>
      <c r="H80" s="66">
        <v>0</v>
      </c>
    </row>
    <row r="81" spans="1:8" ht="15.75" customHeight="1" x14ac:dyDescent="0.2">
      <c r="A81" s="59" t="s">
        <v>416</v>
      </c>
      <c r="B81" s="60" t="s">
        <v>417</v>
      </c>
      <c r="C81" s="61">
        <v>10000000</v>
      </c>
      <c r="D81" s="61">
        <v>30000000</v>
      </c>
      <c r="E81" s="61">
        <v>0</v>
      </c>
      <c r="F81" s="61">
        <v>0</v>
      </c>
      <c r="G81" s="61">
        <v>0</v>
      </c>
      <c r="H81" s="62">
        <v>20000000</v>
      </c>
    </row>
    <row r="82" spans="1:8" ht="15.75" customHeight="1" x14ac:dyDescent="0.2">
      <c r="A82" s="63" t="s">
        <v>418</v>
      </c>
      <c r="B82" s="64" t="s">
        <v>419</v>
      </c>
      <c r="C82" s="65">
        <v>10000000</v>
      </c>
      <c r="D82" s="65">
        <v>30000000</v>
      </c>
      <c r="E82" s="65">
        <v>0</v>
      </c>
      <c r="F82" s="65">
        <v>0</v>
      </c>
      <c r="G82" s="65">
        <v>0</v>
      </c>
      <c r="H82" s="66">
        <v>20000000</v>
      </c>
    </row>
    <row r="83" spans="1:8" ht="15.75" customHeight="1" x14ac:dyDescent="0.2">
      <c r="A83" s="59" t="s">
        <v>420</v>
      </c>
      <c r="B83" s="60" t="s">
        <v>421</v>
      </c>
      <c r="C83" s="61">
        <v>9515356</v>
      </c>
      <c r="D83" s="61">
        <v>0</v>
      </c>
      <c r="E83" s="61">
        <v>1513490472</v>
      </c>
      <c r="F83" s="61">
        <v>270673</v>
      </c>
      <c r="G83" s="61">
        <v>1522735155</v>
      </c>
      <c r="H83" s="62">
        <v>0</v>
      </c>
    </row>
    <row r="84" spans="1:8" ht="15.75" customHeight="1" x14ac:dyDescent="0.2">
      <c r="A84" s="63" t="s">
        <v>422</v>
      </c>
      <c r="B84" s="64" t="s">
        <v>423</v>
      </c>
      <c r="C84" s="65">
        <v>0</v>
      </c>
      <c r="D84" s="65">
        <v>0</v>
      </c>
      <c r="E84" s="65">
        <v>1488242076</v>
      </c>
      <c r="F84" s="65">
        <v>0</v>
      </c>
      <c r="G84" s="65">
        <v>1488242076</v>
      </c>
      <c r="H84" s="66">
        <v>0</v>
      </c>
    </row>
    <row r="85" spans="1:8" ht="15.75" customHeight="1" x14ac:dyDescent="0.2">
      <c r="A85" s="63" t="s">
        <v>424</v>
      </c>
      <c r="B85" s="64" t="s">
        <v>425</v>
      </c>
      <c r="C85" s="65">
        <v>9515356</v>
      </c>
      <c r="D85" s="65">
        <v>0</v>
      </c>
      <c r="E85" s="65">
        <v>25248396</v>
      </c>
      <c r="F85" s="65">
        <v>270673</v>
      </c>
      <c r="G85" s="65">
        <v>34493079</v>
      </c>
      <c r="H85" s="66">
        <v>0</v>
      </c>
    </row>
    <row r="86" spans="1:8" ht="15.75" customHeight="1" x14ac:dyDescent="0.2">
      <c r="A86" s="63" t="s">
        <v>426</v>
      </c>
      <c r="B86" s="64" t="s">
        <v>427</v>
      </c>
      <c r="C86" s="65">
        <v>2000000</v>
      </c>
      <c r="D86" s="65">
        <v>0</v>
      </c>
      <c r="E86" s="65">
        <v>69000000</v>
      </c>
      <c r="F86" s="65">
        <v>71000000</v>
      </c>
      <c r="G86" s="65">
        <v>0</v>
      </c>
      <c r="H86" s="66">
        <v>0</v>
      </c>
    </row>
    <row r="87" spans="1:8" ht="15.75" customHeight="1" x14ac:dyDescent="0.2">
      <c r="A87" s="59" t="s">
        <v>428</v>
      </c>
      <c r="B87" s="60" t="s">
        <v>429</v>
      </c>
      <c r="C87" s="61">
        <v>6039461143</v>
      </c>
      <c r="D87" s="61">
        <v>0</v>
      </c>
      <c r="E87" s="61">
        <v>1336996400</v>
      </c>
      <c r="F87" s="61">
        <v>0</v>
      </c>
      <c r="G87" s="61">
        <v>7376457543</v>
      </c>
      <c r="H87" s="62">
        <v>0</v>
      </c>
    </row>
    <row r="88" spans="1:8" ht="15.75" customHeight="1" x14ac:dyDescent="0.2">
      <c r="A88" s="63" t="s">
        <v>430</v>
      </c>
      <c r="B88" s="64" t="s">
        <v>431</v>
      </c>
      <c r="C88" s="65">
        <v>940756406</v>
      </c>
      <c r="D88" s="65">
        <v>0</v>
      </c>
      <c r="E88" s="65">
        <v>0</v>
      </c>
      <c r="F88" s="65">
        <v>0</v>
      </c>
      <c r="G88" s="65">
        <v>940756406</v>
      </c>
      <c r="H88" s="66">
        <v>0</v>
      </c>
    </row>
    <row r="89" spans="1:8" ht="25.5" customHeight="1" x14ac:dyDescent="0.2">
      <c r="A89" s="63" t="s">
        <v>1002</v>
      </c>
      <c r="B89" s="64" t="s">
        <v>1003</v>
      </c>
      <c r="C89" s="65">
        <v>0</v>
      </c>
      <c r="D89" s="65">
        <v>0</v>
      </c>
      <c r="E89" s="65">
        <v>1336996400</v>
      </c>
      <c r="F89" s="65">
        <v>0</v>
      </c>
      <c r="G89" s="65">
        <v>1336996400</v>
      </c>
      <c r="H89" s="66">
        <v>0</v>
      </c>
    </row>
    <row r="90" spans="1:8" ht="25.5" customHeight="1" x14ac:dyDescent="0.2">
      <c r="A90" s="63" t="s">
        <v>432</v>
      </c>
      <c r="B90" s="64" t="s">
        <v>433</v>
      </c>
      <c r="C90" s="65">
        <v>5098704737</v>
      </c>
      <c r="D90" s="65">
        <v>0</v>
      </c>
      <c r="E90" s="65">
        <v>0</v>
      </c>
      <c r="F90" s="65">
        <v>0</v>
      </c>
      <c r="G90" s="65">
        <v>5098704737</v>
      </c>
      <c r="H90" s="66">
        <v>0</v>
      </c>
    </row>
    <row r="91" spans="1:8" ht="15.75" customHeight="1" x14ac:dyDescent="0.2">
      <c r="A91" s="59" t="s">
        <v>434</v>
      </c>
      <c r="B91" s="60" t="s">
        <v>435</v>
      </c>
      <c r="C91" s="61">
        <v>6667175040</v>
      </c>
      <c r="D91" s="61">
        <v>0</v>
      </c>
      <c r="E91" s="61">
        <v>0</v>
      </c>
      <c r="F91" s="61">
        <v>0</v>
      </c>
      <c r="G91" s="61">
        <v>6667175040</v>
      </c>
      <c r="H91" s="62">
        <v>0</v>
      </c>
    </row>
    <row r="92" spans="1:8" ht="25.5" customHeight="1" x14ac:dyDescent="0.2">
      <c r="A92" s="63" t="s">
        <v>436</v>
      </c>
      <c r="B92" s="64" t="s">
        <v>437</v>
      </c>
      <c r="C92" s="65">
        <v>243609600</v>
      </c>
      <c r="D92" s="65">
        <v>0</v>
      </c>
      <c r="E92" s="65">
        <v>0</v>
      </c>
      <c r="F92" s="65">
        <v>0</v>
      </c>
      <c r="G92" s="65">
        <v>243609600</v>
      </c>
      <c r="H92" s="66">
        <v>0</v>
      </c>
    </row>
    <row r="93" spans="1:8" ht="25.5" customHeight="1" x14ac:dyDescent="0.2">
      <c r="A93" s="63" t="s">
        <v>438</v>
      </c>
      <c r="B93" s="64" t="s">
        <v>439</v>
      </c>
      <c r="C93" s="65">
        <v>2804693835</v>
      </c>
      <c r="D93" s="65">
        <v>0</v>
      </c>
      <c r="E93" s="65">
        <v>0</v>
      </c>
      <c r="F93" s="65">
        <v>0</v>
      </c>
      <c r="G93" s="65">
        <v>2804693835</v>
      </c>
      <c r="H93" s="66">
        <v>0</v>
      </c>
    </row>
    <row r="94" spans="1:8" ht="25.5" customHeight="1" x14ac:dyDescent="0.2">
      <c r="A94" s="63" t="s">
        <v>440</v>
      </c>
      <c r="B94" s="64" t="s">
        <v>441</v>
      </c>
      <c r="C94" s="65">
        <v>3618871605</v>
      </c>
      <c r="D94" s="65">
        <v>0</v>
      </c>
      <c r="E94" s="65">
        <v>0</v>
      </c>
      <c r="F94" s="65">
        <v>0</v>
      </c>
      <c r="G94" s="65">
        <v>3618871605</v>
      </c>
      <c r="H94" s="66">
        <v>0</v>
      </c>
    </row>
    <row r="95" spans="1:8" ht="25.5" customHeight="1" x14ac:dyDescent="0.2">
      <c r="A95" s="59" t="s">
        <v>442</v>
      </c>
      <c r="B95" s="60" t="s">
        <v>443</v>
      </c>
      <c r="C95" s="61">
        <v>0</v>
      </c>
      <c r="D95" s="61">
        <v>12138192511</v>
      </c>
      <c r="E95" s="61">
        <v>0</v>
      </c>
      <c r="F95" s="61">
        <v>141740270</v>
      </c>
      <c r="G95" s="61">
        <v>0</v>
      </c>
      <c r="H95" s="62">
        <v>12279932781</v>
      </c>
    </row>
    <row r="96" spans="1:8" ht="25.5" customHeight="1" x14ac:dyDescent="0.2">
      <c r="A96" s="63" t="s">
        <v>444</v>
      </c>
      <c r="B96" s="64" t="s">
        <v>445</v>
      </c>
      <c r="C96" s="65">
        <v>0</v>
      </c>
      <c r="D96" s="65">
        <v>5813771614</v>
      </c>
      <c r="E96" s="65">
        <v>0</v>
      </c>
      <c r="F96" s="65">
        <v>68956949</v>
      </c>
      <c r="G96" s="65">
        <v>0</v>
      </c>
      <c r="H96" s="66">
        <v>5882728563</v>
      </c>
    </row>
    <row r="97" spans="1:8" ht="25.5" customHeight="1" x14ac:dyDescent="0.2">
      <c r="A97" s="63" t="s">
        <v>446</v>
      </c>
      <c r="B97" s="64" t="s">
        <v>447</v>
      </c>
      <c r="C97" s="65">
        <v>0</v>
      </c>
      <c r="D97" s="65">
        <v>6324420897</v>
      </c>
      <c r="E97" s="65">
        <v>0</v>
      </c>
      <c r="F97" s="65">
        <v>72783321</v>
      </c>
      <c r="G97" s="65">
        <v>0</v>
      </c>
      <c r="H97" s="66">
        <v>6397204218</v>
      </c>
    </row>
    <row r="98" spans="1:8" ht="25.5" customHeight="1" x14ac:dyDescent="0.2">
      <c r="A98" s="59" t="s">
        <v>1004</v>
      </c>
      <c r="B98" s="60" t="s">
        <v>1005</v>
      </c>
      <c r="C98" s="61">
        <v>0</v>
      </c>
      <c r="D98" s="61">
        <v>0</v>
      </c>
      <c r="E98" s="61">
        <v>1606800000</v>
      </c>
      <c r="F98" s="61">
        <v>0</v>
      </c>
      <c r="G98" s="61">
        <v>1606800000</v>
      </c>
      <c r="H98" s="62">
        <v>0</v>
      </c>
    </row>
    <row r="99" spans="1:8" ht="25.5" customHeight="1" x14ac:dyDescent="0.2">
      <c r="A99" s="63" t="s">
        <v>1006</v>
      </c>
      <c r="B99" s="64" t="s">
        <v>1007</v>
      </c>
      <c r="C99" s="65">
        <v>0</v>
      </c>
      <c r="D99" s="65">
        <v>0</v>
      </c>
      <c r="E99" s="65">
        <v>1606800000</v>
      </c>
      <c r="F99" s="65">
        <v>0</v>
      </c>
      <c r="G99" s="65">
        <v>1606800000</v>
      </c>
      <c r="H99" s="66">
        <v>0</v>
      </c>
    </row>
    <row r="100" spans="1:8" ht="25.5" customHeight="1" x14ac:dyDescent="0.2">
      <c r="A100" s="63" t="s">
        <v>448</v>
      </c>
      <c r="B100" s="64" t="s">
        <v>449</v>
      </c>
      <c r="C100" s="65">
        <v>459311970</v>
      </c>
      <c r="D100" s="65">
        <v>0</v>
      </c>
      <c r="E100" s="65">
        <v>3883044619</v>
      </c>
      <c r="F100" s="65">
        <v>433162808</v>
      </c>
      <c r="G100" s="65">
        <v>3909193781</v>
      </c>
      <c r="H100" s="66">
        <v>0</v>
      </c>
    </row>
    <row r="101" spans="1:8" ht="25.5" customHeight="1" x14ac:dyDescent="0.2">
      <c r="A101" s="63" t="s">
        <v>450</v>
      </c>
      <c r="B101" s="64" t="s">
        <v>451</v>
      </c>
      <c r="C101" s="65">
        <v>27032680</v>
      </c>
      <c r="D101" s="65">
        <v>0</v>
      </c>
      <c r="E101" s="65">
        <v>0</v>
      </c>
      <c r="F101" s="65">
        <v>0</v>
      </c>
      <c r="G101" s="65">
        <v>27032680</v>
      </c>
      <c r="H101" s="66">
        <v>0</v>
      </c>
    </row>
    <row r="102" spans="1:8" ht="36.75" customHeight="1" x14ac:dyDescent="0.2">
      <c r="A102" s="63" t="s">
        <v>452</v>
      </c>
      <c r="B102" s="64" t="s">
        <v>453</v>
      </c>
      <c r="C102" s="65">
        <v>169742650</v>
      </c>
      <c r="D102" s="65">
        <v>0</v>
      </c>
      <c r="E102" s="65">
        <v>71778420</v>
      </c>
      <c r="F102" s="65">
        <v>400000</v>
      </c>
      <c r="G102" s="65">
        <v>241121070</v>
      </c>
      <c r="H102" s="66">
        <v>0</v>
      </c>
    </row>
    <row r="103" spans="1:8" ht="25.5" customHeight="1" x14ac:dyDescent="0.2">
      <c r="A103" s="59" t="s">
        <v>454</v>
      </c>
      <c r="B103" s="60" t="s">
        <v>455</v>
      </c>
      <c r="C103" s="61">
        <v>1271664684</v>
      </c>
      <c r="D103" s="61">
        <v>0</v>
      </c>
      <c r="E103" s="61">
        <v>0</v>
      </c>
      <c r="F103" s="61">
        <v>0</v>
      </c>
      <c r="G103" s="61">
        <v>1271664684</v>
      </c>
      <c r="H103" s="62">
        <v>0</v>
      </c>
    </row>
    <row r="104" spans="1:8" ht="36.75" customHeight="1" x14ac:dyDescent="0.2">
      <c r="A104" s="63" t="s">
        <v>456</v>
      </c>
      <c r="B104" s="64" t="s">
        <v>457</v>
      </c>
      <c r="C104" s="65">
        <v>120000000</v>
      </c>
      <c r="D104" s="65">
        <v>0</v>
      </c>
      <c r="E104" s="65">
        <v>0</v>
      </c>
      <c r="F104" s="65">
        <v>0</v>
      </c>
      <c r="G104" s="65">
        <v>120000000</v>
      </c>
      <c r="H104" s="66">
        <v>0</v>
      </c>
    </row>
    <row r="105" spans="1:8" ht="36.75" customHeight="1" x14ac:dyDescent="0.2">
      <c r="A105" s="63" t="s">
        <v>458</v>
      </c>
      <c r="B105" s="64" t="s">
        <v>459</v>
      </c>
      <c r="C105" s="65">
        <v>1077037027</v>
      </c>
      <c r="D105" s="65">
        <v>0</v>
      </c>
      <c r="E105" s="65">
        <v>0</v>
      </c>
      <c r="F105" s="65">
        <v>0</v>
      </c>
      <c r="G105" s="65">
        <v>1077037027</v>
      </c>
      <c r="H105" s="66">
        <v>0</v>
      </c>
    </row>
    <row r="106" spans="1:8" ht="15.75" customHeight="1" x14ac:dyDescent="0.2">
      <c r="A106" s="63" t="s">
        <v>460</v>
      </c>
      <c r="B106" s="64" t="s">
        <v>461</v>
      </c>
      <c r="C106" s="65">
        <v>74627657</v>
      </c>
      <c r="D106" s="65">
        <v>0</v>
      </c>
      <c r="E106" s="65">
        <v>0</v>
      </c>
      <c r="F106" s="65">
        <v>0</v>
      </c>
      <c r="G106" s="65">
        <v>74627657</v>
      </c>
      <c r="H106" s="66">
        <v>0</v>
      </c>
    </row>
    <row r="107" spans="1:8" ht="25.5" customHeight="1" x14ac:dyDescent="0.2">
      <c r="A107" s="59" t="s">
        <v>840</v>
      </c>
      <c r="B107" s="60" t="s">
        <v>841</v>
      </c>
      <c r="C107" s="61">
        <v>0</v>
      </c>
      <c r="D107" s="61">
        <v>0</v>
      </c>
      <c r="E107" s="61">
        <v>167016700000</v>
      </c>
      <c r="F107" s="61">
        <v>440000000000</v>
      </c>
      <c r="G107" s="61">
        <v>0</v>
      </c>
      <c r="H107" s="62">
        <v>272983300000</v>
      </c>
    </row>
    <row r="108" spans="1:8" ht="15.75" customHeight="1" x14ac:dyDescent="0.2">
      <c r="A108" s="63" t="s">
        <v>842</v>
      </c>
      <c r="B108" s="64" t="s">
        <v>843</v>
      </c>
      <c r="C108" s="65">
        <v>0</v>
      </c>
      <c r="D108" s="65">
        <v>0</v>
      </c>
      <c r="E108" s="65">
        <v>167016700000</v>
      </c>
      <c r="F108" s="65">
        <v>440000000000</v>
      </c>
      <c r="G108" s="65">
        <v>0</v>
      </c>
      <c r="H108" s="66">
        <v>272983300000</v>
      </c>
    </row>
    <row r="109" spans="1:8" ht="15.75" customHeight="1" x14ac:dyDescent="0.2">
      <c r="A109" s="59" t="s">
        <v>1008</v>
      </c>
      <c r="B109" s="60" t="s">
        <v>1009</v>
      </c>
      <c r="C109" s="61">
        <v>0</v>
      </c>
      <c r="D109" s="61">
        <v>0</v>
      </c>
      <c r="E109" s="61">
        <v>3570000000</v>
      </c>
      <c r="F109" s="61">
        <v>3570000000</v>
      </c>
      <c r="G109" s="61">
        <v>0</v>
      </c>
      <c r="H109" s="62">
        <v>0</v>
      </c>
    </row>
    <row r="110" spans="1:8" ht="15.75" customHeight="1" x14ac:dyDescent="0.2">
      <c r="A110" s="63" t="s">
        <v>1010</v>
      </c>
      <c r="B110" s="64" t="s">
        <v>1011</v>
      </c>
      <c r="C110" s="65">
        <v>0</v>
      </c>
      <c r="D110" s="65">
        <v>0</v>
      </c>
      <c r="E110" s="65">
        <v>3570000000</v>
      </c>
      <c r="F110" s="65">
        <v>3570000000</v>
      </c>
      <c r="G110" s="65">
        <v>0</v>
      </c>
      <c r="H110" s="66">
        <v>0</v>
      </c>
    </row>
    <row r="111" spans="1:8" ht="15.75" customHeight="1" x14ac:dyDescent="0.2">
      <c r="A111" s="59" t="s">
        <v>1012</v>
      </c>
      <c r="B111" s="60" t="s">
        <v>1013</v>
      </c>
      <c r="C111" s="61">
        <v>0</v>
      </c>
      <c r="D111" s="61">
        <v>0</v>
      </c>
      <c r="E111" s="61">
        <v>0</v>
      </c>
      <c r="F111" s="61">
        <v>60000000000</v>
      </c>
      <c r="G111" s="61">
        <v>0</v>
      </c>
      <c r="H111" s="62">
        <v>60000000000</v>
      </c>
    </row>
    <row r="112" spans="1:8" ht="15.75" customHeight="1" x14ac:dyDescent="0.2">
      <c r="A112" s="63" t="s">
        <v>1014</v>
      </c>
      <c r="B112" s="64" t="s">
        <v>1015</v>
      </c>
      <c r="C112" s="65">
        <v>0</v>
      </c>
      <c r="D112" s="65">
        <v>0</v>
      </c>
      <c r="E112" s="65">
        <v>0</v>
      </c>
      <c r="F112" s="65">
        <v>60000000000</v>
      </c>
      <c r="G112" s="65">
        <v>0</v>
      </c>
      <c r="H112" s="66">
        <v>60000000000</v>
      </c>
    </row>
    <row r="113" spans="1:8" ht="15.75" customHeight="1" x14ac:dyDescent="0.2">
      <c r="A113" s="59" t="s">
        <v>462</v>
      </c>
      <c r="B113" s="60" t="s">
        <v>463</v>
      </c>
      <c r="C113" s="61">
        <v>0</v>
      </c>
      <c r="D113" s="61">
        <v>0</v>
      </c>
      <c r="E113" s="61">
        <v>1493759419920</v>
      </c>
      <c r="F113" s="61">
        <v>1493759419920</v>
      </c>
      <c r="G113" s="61">
        <v>0</v>
      </c>
      <c r="H113" s="62">
        <v>0</v>
      </c>
    </row>
    <row r="114" spans="1:8" ht="15.75" customHeight="1" x14ac:dyDescent="0.2">
      <c r="A114" s="63" t="s">
        <v>464</v>
      </c>
      <c r="B114" s="64" t="s">
        <v>465</v>
      </c>
      <c r="C114" s="65">
        <v>0</v>
      </c>
      <c r="D114" s="65">
        <v>0</v>
      </c>
      <c r="E114" s="65">
        <v>726746800000</v>
      </c>
      <c r="F114" s="65">
        <v>726746800000</v>
      </c>
      <c r="G114" s="65">
        <v>0</v>
      </c>
      <c r="H114" s="66">
        <v>0</v>
      </c>
    </row>
    <row r="115" spans="1:8" ht="15.75" customHeight="1" x14ac:dyDescent="0.2">
      <c r="A115" s="63" t="s">
        <v>466</v>
      </c>
      <c r="B115" s="64" t="s">
        <v>467</v>
      </c>
      <c r="C115" s="65">
        <v>0</v>
      </c>
      <c r="D115" s="65">
        <v>0</v>
      </c>
      <c r="E115" s="65">
        <v>767012619920</v>
      </c>
      <c r="F115" s="65">
        <v>767012619920</v>
      </c>
      <c r="G115" s="65">
        <v>0</v>
      </c>
      <c r="H115" s="66">
        <v>0</v>
      </c>
    </row>
    <row r="116" spans="1:8" ht="15.75" customHeight="1" x14ac:dyDescent="0.2">
      <c r="A116" s="59" t="s">
        <v>468</v>
      </c>
      <c r="B116" s="60" t="s">
        <v>469</v>
      </c>
      <c r="C116" s="61">
        <v>0</v>
      </c>
      <c r="D116" s="61">
        <v>4369451080</v>
      </c>
      <c r="E116" s="61">
        <v>55153555616</v>
      </c>
      <c r="F116" s="61">
        <v>54848814466</v>
      </c>
      <c r="G116" s="61">
        <v>0</v>
      </c>
      <c r="H116" s="62">
        <v>4064709930</v>
      </c>
    </row>
    <row r="117" spans="1:8" ht="25.5" customHeight="1" x14ac:dyDescent="0.2">
      <c r="A117" s="59" t="s">
        <v>470</v>
      </c>
      <c r="B117" s="60" t="s">
        <v>471</v>
      </c>
      <c r="C117" s="61">
        <v>0</v>
      </c>
      <c r="D117" s="61">
        <v>1361286080</v>
      </c>
      <c r="E117" s="61">
        <v>54891561616</v>
      </c>
      <c r="F117" s="61">
        <v>54848814466</v>
      </c>
      <c r="G117" s="61">
        <v>0</v>
      </c>
      <c r="H117" s="62">
        <v>1318538930</v>
      </c>
    </row>
    <row r="118" spans="1:8" ht="15.75" customHeight="1" x14ac:dyDescent="0.2">
      <c r="A118" s="59" t="s">
        <v>472</v>
      </c>
      <c r="B118" s="60" t="s">
        <v>473</v>
      </c>
      <c r="C118" s="61">
        <v>0</v>
      </c>
      <c r="D118" s="61">
        <v>1361286080</v>
      </c>
      <c r="E118" s="61">
        <v>42758150</v>
      </c>
      <c r="F118" s="61">
        <v>11000</v>
      </c>
      <c r="G118" s="61">
        <v>0</v>
      </c>
      <c r="H118" s="62">
        <v>1318538930</v>
      </c>
    </row>
    <row r="119" spans="1:8" ht="15.75" customHeight="1" x14ac:dyDescent="0.2">
      <c r="A119" s="63" t="s">
        <v>474</v>
      </c>
      <c r="B119" s="64" t="s">
        <v>475</v>
      </c>
      <c r="C119" s="65">
        <v>0</v>
      </c>
      <c r="D119" s="65">
        <v>0</v>
      </c>
      <c r="E119" s="65">
        <v>0</v>
      </c>
      <c r="F119" s="65">
        <v>0</v>
      </c>
      <c r="G119" s="65">
        <v>0</v>
      </c>
      <c r="H119" s="66">
        <v>0</v>
      </c>
    </row>
    <row r="120" spans="1:8" ht="15.75" customHeight="1" x14ac:dyDescent="0.2">
      <c r="A120" s="63" t="s">
        <v>476</v>
      </c>
      <c r="B120" s="64" t="s">
        <v>477</v>
      </c>
      <c r="C120" s="65">
        <v>0</v>
      </c>
      <c r="D120" s="65">
        <v>1361286080</v>
      </c>
      <c r="E120" s="65">
        <v>42758150</v>
      </c>
      <c r="F120" s="65">
        <v>11000</v>
      </c>
      <c r="G120" s="65">
        <v>0</v>
      </c>
      <c r="H120" s="66">
        <v>1318538930</v>
      </c>
    </row>
    <row r="121" spans="1:8" ht="15.75" customHeight="1" x14ac:dyDescent="0.2">
      <c r="A121" s="59" t="s">
        <v>478</v>
      </c>
      <c r="B121" s="60" t="s">
        <v>479</v>
      </c>
      <c r="C121" s="61">
        <v>0</v>
      </c>
      <c r="D121" s="61">
        <v>0</v>
      </c>
      <c r="E121" s="61">
        <v>54848803466</v>
      </c>
      <c r="F121" s="61">
        <v>54848803466</v>
      </c>
      <c r="G121" s="61">
        <v>0</v>
      </c>
      <c r="H121" s="62">
        <v>0</v>
      </c>
    </row>
    <row r="122" spans="1:8" ht="15.75" customHeight="1" x14ac:dyDescent="0.2">
      <c r="A122" s="63" t="s">
        <v>480</v>
      </c>
      <c r="B122" s="64" t="s">
        <v>481</v>
      </c>
      <c r="C122" s="65">
        <v>0</v>
      </c>
      <c r="D122" s="65">
        <v>0</v>
      </c>
      <c r="E122" s="65">
        <v>0</v>
      </c>
      <c r="F122" s="65">
        <v>0</v>
      </c>
      <c r="G122" s="65">
        <v>0</v>
      </c>
      <c r="H122" s="66">
        <v>0</v>
      </c>
    </row>
    <row r="123" spans="1:8" ht="15.75" customHeight="1" x14ac:dyDescent="0.2">
      <c r="A123" s="63" t="s">
        <v>482</v>
      </c>
      <c r="B123" s="64" t="s">
        <v>483</v>
      </c>
      <c r="C123" s="65">
        <v>0</v>
      </c>
      <c r="D123" s="65">
        <v>0</v>
      </c>
      <c r="E123" s="65">
        <v>54848803466</v>
      </c>
      <c r="F123" s="65">
        <v>54848803466</v>
      </c>
      <c r="G123" s="65">
        <v>0</v>
      </c>
      <c r="H123" s="66">
        <v>0</v>
      </c>
    </row>
    <row r="124" spans="1:8" ht="15.75" customHeight="1" x14ac:dyDescent="0.2">
      <c r="A124" s="63" t="s">
        <v>484</v>
      </c>
      <c r="B124" s="64" t="s">
        <v>485</v>
      </c>
      <c r="C124" s="65">
        <v>0</v>
      </c>
      <c r="D124" s="65">
        <v>3008165000</v>
      </c>
      <c r="E124" s="65">
        <v>261994000</v>
      </c>
      <c r="F124" s="65">
        <v>0</v>
      </c>
      <c r="G124" s="65">
        <v>0</v>
      </c>
      <c r="H124" s="66">
        <v>2746171000</v>
      </c>
    </row>
    <row r="125" spans="1:8" ht="15.75" customHeight="1" x14ac:dyDescent="0.2">
      <c r="A125" s="59" t="s">
        <v>486</v>
      </c>
      <c r="B125" s="60" t="s">
        <v>487</v>
      </c>
      <c r="C125" s="61">
        <v>0</v>
      </c>
      <c r="D125" s="61">
        <v>2253080312</v>
      </c>
      <c r="E125" s="61">
        <v>840459415458</v>
      </c>
      <c r="F125" s="61">
        <v>840303823533</v>
      </c>
      <c r="G125" s="61">
        <v>0</v>
      </c>
      <c r="H125" s="62">
        <v>2097488387</v>
      </c>
    </row>
    <row r="126" spans="1:8" ht="15.75" customHeight="1" x14ac:dyDescent="0.2">
      <c r="A126" s="59" t="s">
        <v>488</v>
      </c>
      <c r="B126" s="60" t="s">
        <v>489</v>
      </c>
      <c r="C126" s="61">
        <v>0</v>
      </c>
      <c r="D126" s="61">
        <v>2253080312</v>
      </c>
      <c r="E126" s="61">
        <v>840459415458</v>
      </c>
      <c r="F126" s="61">
        <v>840303823533</v>
      </c>
      <c r="G126" s="61">
        <v>0</v>
      </c>
      <c r="H126" s="62">
        <v>2097488387</v>
      </c>
    </row>
    <row r="127" spans="1:8" ht="15.75" customHeight="1" x14ac:dyDescent="0.2">
      <c r="A127" s="63" t="s">
        <v>490</v>
      </c>
      <c r="B127" s="64" t="s">
        <v>491</v>
      </c>
      <c r="C127" s="65">
        <v>0</v>
      </c>
      <c r="D127" s="65">
        <v>0</v>
      </c>
      <c r="E127" s="65">
        <v>0</v>
      </c>
      <c r="F127" s="65">
        <v>0</v>
      </c>
      <c r="G127" s="65">
        <v>0</v>
      </c>
      <c r="H127" s="66">
        <v>0</v>
      </c>
    </row>
    <row r="128" spans="1:8" ht="15.75" customHeight="1" x14ac:dyDescent="0.2">
      <c r="A128" s="63" t="s">
        <v>492</v>
      </c>
      <c r="B128" s="64" t="s">
        <v>493</v>
      </c>
      <c r="C128" s="65">
        <v>0</v>
      </c>
      <c r="D128" s="65">
        <v>2253080312</v>
      </c>
      <c r="E128" s="65">
        <v>840459415458</v>
      </c>
      <c r="F128" s="65">
        <v>840303823533</v>
      </c>
      <c r="G128" s="65">
        <v>0</v>
      </c>
      <c r="H128" s="66">
        <v>2097488387</v>
      </c>
    </row>
    <row r="129" spans="1:8" ht="15.75" customHeight="1" x14ac:dyDescent="0.2">
      <c r="A129" s="59" t="s">
        <v>494</v>
      </c>
      <c r="B129" s="60" t="s">
        <v>495</v>
      </c>
      <c r="C129" s="61">
        <v>0</v>
      </c>
      <c r="D129" s="61">
        <v>0</v>
      </c>
      <c r="E129" s="61">
        <v>0</v>
      </c>
      <c r="F129" s="61">
        <v>0</v>
      </c>
      <c r="G129" s="61">
        <v>0</v>
      </c>
      <c r="H129" s="62">
        <v>0</v>
      </c>
    </row>
    <row r="130" spans="1:8" ht="15.75" customHeight="1" x14ac:dyDescent="0.2">
      <c r="A130" s="63" t="s">
        <v>496</v>
      </c>
      <c r="B130" s="64" t="s">
        <v>497</v>
      </c>
      <c r="C130" s="65">
        <v>0</v>
      </c>
      <c r="D130" s="65">
        <v>0</v>
      </c>
      <c r="E130" s="65">
        <v>0</v>
      </c>
      <c r="F130" s="65">
        <v>0</v>
      </c>
      <c r="G130" s="65">
        <v>0</v>
      </c>
      <c r="H130" s="66">
        <v>0</v>
      </c>
    </row>
    <row r="131" spans="1:8" ht="15.75" customHeight="1" x14ac:dyDescent="0.2">
      <c r="A131" s="59" t="s">
        <v>498</v>
      </c>
      <c r="B131" s="60" t="s">
        <v>499</v>
      </c>
      <c r="C131" s="61">
        <v>0</v>
      </c>
      <c r="D131" s="61">
        <v>0</v>
      </c>
      <c r="E131" s="61">
        <v>0</v>
      </c>
      <c r="F131" s="61">
        <v>0</v>
      </c>
      <c r="G131" s="61">
        <v>0</v>
      </c>
      <c r="H131" s="62">
        <v>0</v>
      </c>
    </row>
    <row r="132" spans="1:8" ht="15.75" customHeight="1" x14ac:dyDescent="0.2">
      <c r="A132" s="63" t="s">
        <v>500</v>
      </c>
      <c r="B132" s="64" t="s">
        <v>501</v>
      </c>
      <c r="C132" s="65">
        <v>0</v>
      </c>
      <c r="D132" s="65">
        <v>0</v>
      </c>
      <c r="E132" s="65">
        <v>0</v>
      </c>
      <c r="F132" s="65">
        <v>0</v>
      </c>
      <c r="G132" s="65">
        <v>0</v>
      </c>
      <c r="H132" s="66">
        <v>0</v>
      </c>
    </row>
    <row r="133" spans="1:8" ht="15.75" customHeight="1" x14ac:dyDescent="0.2">
      <c r="A133" s="59" t="s">
        <v>502</v>
      </c>
      <c r="B133" s="60" t="s">
        <v>503</v>
      </c>
      <c r="C133" s="61">
        <v>0</v>
      </c>
      <c r="D133" s="61">
        <v>8745754</v>
      </c>
      <c r="E133" s="61">
        <v>115255171000</v>
      </c>
      <c r="F133" s="61">
        <v>115255171000</v>
      </c>
      <c r="G133" s="61">
        <v>0</v>
      </c>
      <c r="H133" s="62">
        <v>8745754</v>
      </c>
    </row>
    <row r="134" spans="1:8" ht="15.75" customHeight="1" x14ac:dyDescent="0.2">
      <c r="A134" s="63" t="s">
        <v>1016</v>
      </c>
      <c r="B134" s="64" t="s">
        <v>1017</v>
      </c>
      <c r="C134" s="65">
        <v>0</v>
      </c>
      <c r="D134" s="65">
        <v>0</v>
      </c>
      <c r="E134" s="65">
        <v>115255171000</v>
      </c>
      <c r="F134" s="65">
        <v>115255171000</v>
      </c>
      <c r="G134" s="65">
        <v>0</v>
      </c>
      <c r="H134" s="66">
        <v>0</v>
      </c>
    </row>
    <row r="135" spans="1:8" ht="15.75" customHeight="1" x14ac:dyDescent="0.2">
      <c r="A135" s="63" t="s">
        <v>504</v>
      </c>
      <c r="B135" s="64" t="s">
        <v>505</v>
      </c>
      <c r="C135" s="65">
        <v>0</v>
      </c>
      <c r="D135" s="65">
        <v>8745754</v>
      </c>
      <c r="E135" s="65">
        <v>0</v>
      </c>
      <c r="F135" s="65">
        <v>0</v>
      </c>
      <c r="G135" s="65">
        <v>0</v>
      </c>
      <c r="H135" s="66">
        <v>8745754</v>
      </c>
    </row>
    <row r="136" spans="1:8" ht="15.75" customHeight="1" x14ac:dyDescent="0.2">
      <c r="A136" s="59" t="s">
        <v>506</v>
      </c>
      <c r="B136" s="60" t="s">
        <v>507</v>
      </c>
      <c r="C136" s="61">
        <v>0</v>
      </c>
      <c r="D136" s="61">
        <v>11796623</v>
      </c>
      <c r="E136" s="61">
        <v>1575200</v>
      </c>
      <c r="F136" s="61">
        <v>33361668</v>
      </c>
      <c r="G136" s="61">
        <v>0</v>
      </c>
      <c r="H136" s="62">
        <v>43583091</v>
      </c>
    </row>
    <row r="137" spans="1:8" ht="15.75" customHeight="1" x14ac:dyDescent="0.2">
      <c r="A137" s="63" t="s">
        <v>508</v>
      </c>
      <c r="B137" s="64" t="s">
        <v>509</v>
      </c>
      <c r="C137" s="65">
        <v>0</v>
      </c>
      <c r="D137" s="65">
        <v>11796623</v>
      </c>
      <c r="E137" s="65">
        <v>1575200</v>
      </c>
      <c r="F137" s="65">
        <v>33361668</v>
      </c>
      <c r="G137" s="65">
        <v>0</v>
      </c>
      <c r="H137" s="66">
        <v>43583091</v>
      </c>
    </row>
    <row r="138" spans="1:8" ht="15.75" customHeight="1" x14ac:dyDescent="0.2">
      <c r="A138" s="59" t="s">
        <v>510</v>
      </c>
      <c r="B138" s="60" t="s">
        <v>511</v>
      </c>
      <c r="C138" s="61">
        <v>0</v>
      </c>
      <c r="D138" s="61">
        <v>983037739</v>
      </c>
      <c r="E138" s="61">
        <v>983037739</v>
      </c>
      <c r="F138" s="61">
        <v>4193240451</v>
      </c>
      <c r="G138" s="61">
        <v>0</v>
      </c>
      <c r="H138" s="62">
        <v>4193240451</v>
      </c>
    </row>
    <row r="139" spans="1:8" ht="15.75" customHeight="1" x14ac:dyDescent="0.2">
      <c r="A139" s="59" t="s">
        <v>1018</v>
      </c>
      <c r="B139" s="60" t="s">
        <v>1019</v>
      </c>
      <c r="C139" s="61">
        <v>0</v>
      </c>
      <c r="D139" s="61">
        <v>0</v>
      </c>
      <c r="E139" s="61">
        <v>0</v>
      </c>
      <c r="F139" s="61">
        <v>1805200000</v>
      </c>
      <c r="G139" s="61">
        <v>0</v>
      </c>
      <c r="H139" s="62">
        <v>1805200000</v>
      </c>
    </row>
    <row r="140" spans="1:8" ht="15.75" customHeight="1" x14ac:dyDescent="0.2">
      <c r="A140" s="63" t="s">
        <v>1020</v>
      </c>
      <c r="B140" s="64" t="s">
        <v>1021</v>
      </c>
      <c r="C140" s="65">
        <v>0</v>
      </c>
      <c r="D140" s="65">
        <v>0</v>
      </c>
      <c r="E140" s="65">
        <v>0</v>
      </c>
      <c r="F140" s="65">
        <v>1805200000</v>
      </c>
      <c r="G140" s="65">
        <v>0</v>
      </c>
      <c r="H140" s="66">
        <v>1805200000</v>
      </c>
    </row>
    <row r="141" spans="1:8" ht="15.75" customHeight="1" x14ac:dyDescent="0.2">
      <c r="A141" s="63" t="s">
        <v>512</v>
      </c>
      <c r="B141" s="64" t="s">
        <v>513</v>
      </c>
      <c r="C141" s="65">
        <v>0</v>
      </c>
      <c r="D141" s="65">
        <v>828340637</v>
      </c>
      <c r="E141" s="65">
        <v>828340637</v>
      </c>
      <c r="F141" s="65">
        <v>0</v>
      </c>
      <c r="G141" s="65">
        <v>0</v>
      </c>
      <c r="H141" s="66">
        <v>0</v>
      </c>
    </row>
    <row r="142" spans="1:8" ht="15.75" customHeight="1" x14ac:dyDescent="0.2">
      <c r="A142" s="59" t="s">
        <v>514</v>
      </c>
      <c r="B142" s="60" t="s">
        <v>515</v>
      </c>
      <c r="C142" s="61">
        <v>0</v>
      </c>
      <c r="D142" s="61">
        <v>154697102</v>
      </c>
      <c r="E142" s="61">
        <v>154697102</v>
      </c>
      <c r="F142" s="61">
        <v>2388040451</v>
      </c>
      <c r="G142" s="61">
        <v>0</v>
      </c>
      <c r="H142" s="62">
        <v>2388040451</v>
      </c>
    </row>
    <row r="143" spans="1:8" ht="15.75" customHeight="1" x14ac:dyDescent="0.2">
      <c r="A143" s="63" t="s">
        <v>516</v>
      </c>
      <c r="B143" s="64" t="s">
        <v>517</v>
      </c>
      <c r="C143" s="65">
        <v>0</v>
      </c>
      <c r="D143" s="65">
        <v>88764257</v>
      </c>
      <c r="E143" s="65">
        <v>88764257</v>
      </c>
      <c r="F143" s="65">
        <v>83165876</v>
      </c>
      <c r="G143" s="65">
        <v>0</v>
      </c>
      <c r="H143" s="66">
        <v>83165876</v>
      </c>
    </row>
    <row r="144" spans="1:8" ht="25.5" customHeight="1" x14ac:dyDescent="0.2">
      <c r="A144" s="59" t="s">
        <v>518</v>
      </c>
      <c r="B144" s="60" t="s">
        <v>519</v>
      </c>
      <c r="C144" s="61">
        <v>0</v>
      </c>
      <c r="D144" s="61">
        <v>65932845</v>
      </c>
      <c r="E144" s="61">
        <v>65932845</v>
      </c>
      <c r="F144" s="61">
        <v>537410379</v>
      </c>
      <c r="G144" s="61">
        <v>0</v>
      </c>
      <c r="H144" s="62">
        <v>537410379</v>
      </c>
    </row>
    <row r="145" spans="1:8" ht="15.75" customHeight="1" x14ac:dyDescent="0.2">
      <c r="A145" s="63" t="s">
        <v>520</v>
      </c>
      <c r="B145" s="64" t="s">
        <v>521</v>
      </c>
      <c r="C145" s="65">
        <v>0</v>
      </c>
      <c r="D145" s="65">
        <v>7057845</v>
      </c>
      <c r="E145" s="65">
        <v>7057845</v>
      </c>
      <c r="F145" s="65">
        <v>523964879</v>
      </c>
      <c r="G145" s="65">
        <v>0</v>
      </c>
      <c r="H145" s="66">
        <v>523964879</v>
      </c>
    </row>
    <row r="146" spans="1:8" ht="15.75" customHeight="1" x14ac:dyDescent="0.2">
      <c r="A146" s="63" t="s">
        <v>522</v>
      </c>
      <c r="B146" s="64" t="s">
        <v>523</v>
      </c>
      <c r="C146" s="65">
        <v>0</v>
      </c>
      <c r="D146" s="65">
        <v>58875000</v>
      </c>
      <c r="E146" s="65">
        <v>58875000</v>
      </c>
      <c r="F146" s="65">
        <v>13445500</v>
      </c>
      <c r="G146" s="65">
        <v>0</v>
      </c>
      <c r="H146" s="66">
        <v>13445500</v>
      </c>
    </row>
    <row r="147" spans="1:8" ht="15.75" customHeight="1" x14ac:dyDescent="0.2">
      <c r="A147" s="63" t="s">
        <v>1022</v>
      </c>
      <c r="B147" s="64" t="s">
        <v>1023</v>
      </c>
      <c r="C147" s="65">
        <v>0</v>
      </c>
      <c r="D147" s="65">
        <v>0</v>
      </c>
      <c r="E147" s="65">
        <v>0</v>
      </c>
      <c r="F147" s="65">
        <v>1767464196</v>
      </c>
      <c r="G147" s="65">
        <v>0</v>
      </c>
      <c r="H147" s="66">
        <v>1767464196</v>
      </c>
    </row>
    <row r="148" spans="1:8" ht="15.75" customHeight="1" x14ac:dyDescent="0.2">
      <c r="A148" s="59" t="s">
        <v>524</v>
      </c>
      <c r="B148" s="60" t="s">
        <v>525</v>
      </c>
      <c r="C148" s="61">
        <v>0</v>
      </c>
      <c r="D148" s="61">
        <v>0</v>
      </c>
      <c r="E148" s="61">
        <v>0</v>
      </c>
      <c r="F148" s="61">
        <v>0</v>
      </c>
      <c r="G148" s="61">
        <v>0</v>
      </c>
      <c r="H148" s="62">
        <v>0</v>
      </c>
    </row>
    <row r="149" spans="1:8" ht="15.75" customHeight="1" x14ac:dyDescent="0.2">
      <c r="A149" s="63" t="s">
        <v>526</v>
      </c>
      <c r="B149" s="64" t="s">
        <v>527</v>
      </c>
      <c r="C149" s="65">
        <v>0</v>
      </c>
      <c r="D149" s="65">
        <v>0</v>
      </c>
      <c r="E149" s="65">
        <v>0</v>
      </c>
      <c r="F149" s="65">
        <v>0</v>
      </c>
      <c r="G149" s="65">
        <v>0</v>
      </c>
      <c r="H149" s="66">
        <v>0</v>
      </c>
    </row>
    <row r="150" spans="1:8" ht="15.75" customHeight="1" x14ac:dyDescent="0.2">
      <c r="A150" s="63" t="s">
        <v>528</v>
      </c>
      <c r="B150" s="64" t="s">
        <v>529</v>
      </c>
      <c r="C150" s="65">
        <v>0</v>
      </c>
      <c r="D150" s="65">
        <v>0</v>
      </c>
      <c r="E150" s="65">
        <v>0</v>
      </c>
      <c r="F150" s="65">
        <v>0</v>
      </c>
      <c r="G150" s="65">
        <v>0</v>
      </c>
      <c r="H150" s="66">
        <v>0</v>
      </c>
    </row>
    <row r="151" spans="1:8" ht="15.75" customHeight="1" x14ac:dyDescent="0.2">
      <c r="A151" s="59" t="s">
        <v>530</v>
      </c>
      <c r="B151" s="60" t="s">
        <v>531</v>
      </c>
      <c r="C151" s="61">
        <v>0</v>
      </c>
      <c r="D151" s="61">
        <v>0</v>
      </c>
      <c r="E151" s="61">
        <v>1720061994</v>
      </c>
      <c r="F151" s="61">
        <v>1720061994</v>
      </c>
      <c r="G151" s="61">
        <v>0</v>
      </c>
      <c r="H151" s="62">
        <v>0</v>
      </c>
    </row>
    <row r="152" spans="1:8" ht="15.75" customHeight="1" x14ac:dyDescent="0.2">
      <c r="A152" s="63" t="s">
        <v>532</v>
      </c>
      <c r="B152" s="64" t="s">
        <v>533</v>
      </c>
      <c r="C152" s="65">
        <v>0</v>
      </c>
      <c r="D152" s="65">
        <v>0</v>
      </c>
      <c r="E152" s="65">
        <v>1720061994</v>
      </c>
      <c r="F152" s="65">
        <v>1720061994</v>
      </c>
      <c r="G152" s="65">
        <v>0</v>
      </c>
      <c r="H152" s="66">
        <v>0</v>
      </c>
    </row>
    <row r="153" spans="1:8" ht="15.75" customHeight="1" x14ac:dyDescent="0.2">
      <c r="A153" s="59" t="s">
        <v>534</v>
      </c>
      <c r="B153" s="60" t="s">
        <v>535</v>
      </c>
      <c r="C153" s="61">
        <v>0</v>
      </c>
      <c r="D153" s="61">
        <v>0</v>
      </c>
      <c r="E153" s="61">
        <v>1570022003</v>
      </c>
      <c r="F153" s="61">
        <v>1895943616</v>
      </c>
      <c r="G153" s="61">
        <v>0</v>
      </c>
      <c r="H153" s="62">
        <v>325921613</v>
      </c>
    </row>
    <row r="154" spans="1:8" ht="25.5" customHeight="1" x14ac:dyDescent="0.2">
      <c r="A154" s="59" t="s">
        <v>536</v>
      </c>
      <c r="B154" s="60" t="s">
        <v>537</v>
      </c>
      <c r="C154" s="61">
        <v>0</v>
      </c>
      <c r="D154" s="61">
        <v>0</v>
      </c>
      <c r="E154" s="61">
        <v>1570022003</v>
      </c>
      <c r="F154" s="61">
        <v>1895943616</v>
      </c>
      <c r="G154" s="61">
        <v>0</v>
      </c>
      <c r="H154" s="62">
        <v>325921613</v>
      </c>
    </row>
    <row r="155" spans="1:8" ht="36.75" customHeight="1" x14ac:dyDescent="0.2">
      <c r="A155" s="63" t="s">
        <v>538</v>
      </c>
      <c r="B155" s="64" t="s">
        <v>539</v>
      </c>
      <c r="C155" s="65">
        <v>0</v>
      </c>
      <c r="D155" s="65">
        <v>0</v>
      </c>
      <c r="E155" s="65">
        <v>1570022003</v>
      </c>
      <c r="F155" s="65">
        <v>1895943616</v>
      </c>
      <c r="G155" s="65">
        <v>0</v>
      </c>
      <c r="H155" s="66">
        <v>325921613</v>
      </c>
    </row>
    <row r="156" spans="1:8" ht="25.5" customHeight="1" x14ac:dyDescent="0.2">
      <c r="A156" s="59" t="s">
        <v>540</v>
      </c>
      <c r="B156" s="60" t="s">
        <v>541</v>
      </c>
      <c r="C156" s="61">
        <v>0</v>
      </c>
      <c r="D156" s="61">
        <v>23650300</v>
      </c>
      <c r="E156" s="61">
        <v>1723716291038</v>
      </c>
      <c r="F156" s="61">
        <v>2637867516038</v>
      </c>
      <c r="G156" s="61">
        <v>0</v>
      </c>
      <c r="H156" s="62">
        <v>914174875300</v>
      </c>
    </row>
    <row r="157" spans="1:8" ht="15.75" customHeight="1" x14ac:dyDescent="0.2">
      <c r="A157" s="63" t="s">
        <v>542</v>
      </c>
      <c r="B157" s="64" t="s">
        <v>543</v>
      </c>
      <c r="C157" s="65">
        <v>0</v>
      </c>
      <c r="D157" s="65">
        <v>0</v>
      </c>
      <c r="E157" s="65">
        <v>94598578</v>
      </c>
      <c r="F157" s="65">
        <v>94598578</v>
      </c>
      <c r="G157" s="65">
        <v>0</v>
      </c>
      <c r="H157" s="66">
        <v>0</v>
      </c>
    </row>
    <row r="158" spans="1:8" ht="15.75" customHeight="1" x14ac:dyDescent="0.2">
      <c r="A158" s="63" t="s">
        <v>544</v>
      </c>
      <c r="B158" s="64" t="s">
        <v>545</v>
      </c>
      <c r="C158" s="65">
        <v>0</v>
      </c>
      <c r="D158" s="65">
        <v>23650300</v>
      </c>
      <c r="E158" s="65">
        <v>1723621692460</v>
      </c>
      <c r="F158" s="65">
        <v>2637772917460</v>
      </c>
      <c r="G158" s="65">
        <v>0</v>
      </c>
      <c r="H158" s="66">
        <v>914174875300</v>
      </c>
    </row>
    <row r="159" spans="1:8" ht="15.75" customHeight="1" x14ac:dyDescent="0.2">
      <c r="A159" s="59" t="s">
        <v>546</v>
      </c>
      <c r="B159" s="60" t="s">
        <v>547</v>
      </c>
      <c r="C159" s="61">
        <v>0</v>
      </c>
      <c r="D159" s="61">
        <v>9618018</v>
      </c>
      <c r="E159" s="61">
        <v>97071429</v>
      </c>
      <c r="F159" s="61">
        <v>461121951</v>
      </c>
      <c r="G159" s="61">
        <v>0</v>
      </c>
      <c r="H159" s="62">
        <v>373668540</v>
      </c>
    </row>
    <row r="160" spans="1:8" ht="15.75" customHeight="1" x14ac:dyDescent="0.2">
      <c r="A160" s="63" t="s">
        <v>548</v>
      </c>
      <c r="B160" s="64" t="s">
        <v>549</v>
      </c>
      <c r="C160" s="65">
        <v>0</v>
      </c>
      <c r="D160" s="65">
        <v>9618018</v>
      </c>
      <c r="E160" s="65">
        <v>21500000</v>
      </c>
      <c r="F160" s="65">
        <v>231735260</v>
      </c>
      <c r="G160" s="65">
        <v>0</v>
      </c>
      <c r="H160" s="66">
        <v>219853278</v>
      </c>
    </row>
    <row r="161" spans="1:8" ht="25.5" customHeight="1" x14ac:dyDescent="0.2">
      <c r="A161" s="63" t="s">
        <v>550</v>
      </c>
      <c r="B161" s="64" t="s">
        <v>551</v>
      </c>
      <c r="C161" s="65">
        <v>0</v>
      </c>
      <c r="D161" s="65">
        <v>0</v>
      </c>
      <c r="E161" s="65">
        <v>75571429</v>
      </c>
      <c r="F161" s="65">
        <v>229386691</v>
      </c>
      <c r="G161" s="65">
        <v>0</v>
      </c>
      <c r="H161" s="66">
        <v>153815262</v>
      </c>
    </row>
    <row r="162" spans="1:8" ht="15.75" customHeight="1" x14ac:dyDescent="0.2">
      <c r="A162" s="59" t="s">
        <v>552</v>
      </c>
      <c r="B162" s="60" t="s">
        <v>553</v>
      </c>
      <c r="C162" s="61">
        <v>0</v>
      </c>
      <c r="D162" s="61">
        <v>300000000000</v>
      </c>
      <c r="E162" s="61">
        <v>0</v>
      </c>
      <c r="F162" s="61">
        <v>0</v>
      </c>
      <c r="G162" s="61">
        <v>0</v>
      </c>
      <c r="H162" s="62">
        <v>300000000000</v>
      </c>
    </row>
    <row r="163" spans="1:8" ht="15.75" customHeight="1" x14ac:dyDescent="0.2">
      <c r="A163" s="59" t="s">
        <v>554</v>
      </c>
      <c r="B163" s="60" t="s">
        <v>555</v>
      </c>
      <c r="C163" s="61">
        <v>0</v>
      </c>
      <c r="D163" s="61">
        <v>300000000000</v>
      </c>
      <c r="E163" s="61">
        <v>0</v>
      </c>
      <c r="F163" s="61">
        <v>0</v>
      </c>
      <c r="G163" s="61">
        <v>0</v>
      </c>
      <c r="H163" s="62">
        <v>300000000000</v>
      </c>
    </row>
    <row r="164" spans="1:8" ht="15.75" customHeight="1" x14ac:dyDescent="0.2">
      <c r="A164" s="63" t="s">
        <v>556</v>
      </c>
      <c r="B164" s="64" t="s">
        <v>557</v>
      </c>
      <c r="C164" s="65">
        <v>0</v>
      </c>
      <c r="D164" s="65">
        <v>300000000000</v>
      </c>
      <c r="E164" s="65">
        <v>0</v>
      </c>
      <c r="F164" s="65">
        <v>0</v>
      </c>
      <c r="G164" s="65">
        <v>0</v>
      </c>
      <c r="H164" s="66">
        <v>300000000000</v>
      </c>
    </row>
    <row r="165" spans="1:8" ht="15.75" customHeight="1" x14ac:dyDescent="0.2">
      <c r="A165" s="63" t="s">
        <v>558</v>
      </c>
      <c r="B165" s="64" t="s">
        <v>559</v>
      </c>
      <c r="C165" s="65">
        <v>0</v>
      </c>
      <c r="D165" s="65">
        <v>6248023482</v>
      </c>
      <c r="E165" s="65">
        <v>0</v>
      </c>
      <c r="F165" s="65">
        <v>-299292343</v>
      </c>
      <c r="G165" s="65">
        <v>0</v>
      </c>
      <c r="H165" s="66">
        <v>5948731139</v>
      </c>
    </row>
    <row r="166" spans="1:8" ht="15.75" customHeight="1" x14ac:dyDescent="0.2">
      <c r="A166" s="59" t="s">
        <v>560</v>
      </c>
      <c r="B166" s="60" t="s">
        <v>561</v>
      </c>
      <c r="C166" s="61">
        <v>0</v>
      </c>
      <c r="D166" s="61">
        <v>6248023482</v>
      </c>
      <c r="E166" s="61">
        <v>0</v>
      </c>
      <c r="F166" s="61">
        <v>-299292343</v>
      </c>
      <c r="G166" s="61">
        <v>0</v>
      </c>
      <c r="H166" s="62">
        <v>5948731139</v>
      </c>
    </row>
    <row r="167" spans="1:8" ht="15.75" customHeight="1" x14ac:dyDescent="0.2">
      <c r="A167" s="63" t="s">
        <v>562</v>
      </c>
      <c r="B167" s="64" t="s">
        <v>563</v>
      </c>
      <c r="C167" s="65">
        <v>0</v>
      </c>
      <c r="D167" s="65">
        <v>6248023482</v>
      </c>
      <c r="E167" s="65">
        <v>0</v>
      </c>
      <c r="F167" s="65">
        <v>-299292343</v>
      </c>
      <c r="G167" s="65">
        <v>0</v>
      </c>
      <c r="H167" s="66">
        <v>5948731139</v>
      </c>
    </row>
    <row r="168" spans="1:8" ht="15.75" customHeight="1" x14ac:dyDescent="0.2">
      <c r="A168" s="63" t="s">
        <v>564</v>
      </c>
      <c r="B168" s="64" t="s">
        <v>565</v>
      </c>
      <c r="C168" s="65">
        <v>0</v>
      </c>
      <c r="D168" s="65">
        <v>0</v>
      </c>
      <c r="E168" s="65">
        <v>0</v>
      </c>
      <c r="F168" s="65">
        <v>0</v>
      </c>
      <c r="G168" s="65">
        <v>0</v>
      </c>
      <c r="H168" s="66">
        <v>0</v>
      </c>
    </row>
    <row r="169" spans="1:8" ht="15.75" customHeight="1" x14ac:dyDescent="0.2">
      <c r="A169" s="59" t="s">
        <v>566</v>
      </c>
      <c r="B169" s="60" t="s">
        <v>567</v>
      </c>
      <c r="C169" s="61">
        <v>0</v>
      </c>
      <c r="D169" s="61">
        <v>15618205958</v>
      </c>
      <c r="E169" s="61">
        <v>12889579983</v>
      </c>
      <c r="F169" s="61">
        <v>7041195862</v>
      </c>
      <c r="G169" s="61">
        <v>0</v>
      </c>
      <c r="H169" s="62">
        <v>9769821837</v>
      </c>
    </row>
    <row r="170" spans="1:8" ht="15.75" customHeight="1" x14ac:dyDescent="0.2">
      <c r="A170" s="63" t="s">
        <v>568</v>
      </c>
      <c r="B170" s="64" t="s">
        <v>569</v>
      </c>
      <c r="C170" s="65">
        <v>0</v>
      </c>
      <c r="D170" s="65">
        <v>1053192860</v>
      </c>
      <c r="E170" s="65">
        <v>0</v>
      </c>
      <c r="F170" s="65">
        <v>0</v>
      </c>
      <c r="G170" s="65">
        <v>0</v>
      </c>
      <c r="H170" s="66">
        <v>1053192860</v>
      </c>
    </row>
    <row r="171" spans="1:8" ht="15.75" customHeight="1" x14ac:dyDescent="0.2">
      <c r="A171" s="63" t="s">
        <v>570</v>
      </c>
      <c r="B171" s="64" t="s">
        <v>571</v>
      </c>
      <c r="C171" s="65">
        <v>0</v>
      </c>
      <c r="D171" s="65">
        <v>14565013098</v>
      </c>
      <c r="E171" s="65">
        <v>12889579983</v>
      </c>
      <c r="F171" s="65">
        <v>7041195862</v>
      </c>
      <c r="G171" s="65">
        <v>0</v>
      </c>
      <c r="H171" s="66">
        <v>8716628977</v>
      </c>
    </row>
    <row r="172" spans="1:8" ht="25.5" customHeight="1" x14ac:dyDescent="0.2">
      <c r="A172" s="59" t="s">
        <v>572</v>
      </c>
      <c r="B172" s="60" t="s">
        <v>573</v>
      </c>
      <c r="C172" s="61">
        <v>0</v>
      </c>
      <c r="D172" s="61">
        <v>0</v>
      </c>
      <c r="E172" s="61">
        <v>35391883643</v>
      </c>
      <c r="F172" s="61">
        <v>35391883643</v>
      </c>
      <c r="G172" s="61">
        <v>0</v>
      </c>
      <c r="H172" s="62">
        <v>0</v>
      </c>
    </row>
    <row r="173" spans="1:8" ht="15.75" customHeight="1" x14ac:dyDescent="0.2">
      <c r="A173" s="59" t="s">
        <v>574</v>
      </c>
      <c r="B173" s="60" t="s">
        <v>575</v>
      </c>
      <c r="C173" s="61">
        <v>0</v>
      </c>
      <c r="D173" s="61">
        <v>0</v>
      </c>
      <c r="E173" s="61">
        <v>17103667285</v>
      </c>
      <c r="F173" s="61">
        <v>17103667285</v>
      </c>
      <c r="G173" s="61">
        <v>0</v>
      </c>
      <c r="H173" s="62">
        <v>0</v>
      </c>
    </row>
    <row r="174" spans="1:8" ht="15.75" customHeight="1" x14ac:dyDescent="0.2">
      <c r="A174" s="59" t="s">
        <v>576</v>
      </c>
      <c r="B174" s="60" t="s">
        <v>577</v>
      </c>
      <c r="C174" s="61">
        <v>0</v>
      </c>
      <c r="D174" s="61">
        <v>0</v>
      </c>
      <c r="E174" s="61">
        <v>17103615835</v>
      </c>
      <c r="F174" s="61">
        <v>17103615835</v>
      </c>
      <c r="G174" s="61">
        <v>0</v>
      </c>
      <c r="H174" s="62">
        <v>0</v>
      </c>
    </row>
    <row r="175" spans="1:8" ht="15.75" customHeight="1" x14ac:dyDescent="0.2">
      <c r="A175" s="63" t="s">
        <v>578</v>
      </c>
      <c r="B175" s="64" t="s">
        <v>579</v>
      </c>
      <c r="C175" s="65">
        <v>0</v>
      </c>
      <c r="D175" s="65">
        <v>0</v>
      </c>
      <c r="E175" s="65">
        <v>6669270000</v>
      </c>
      <c r="F175" s="65">
        <v>6669270000</v>
      </c>
      <c r="G175" s="65">
        <v>0</v>
      </c>
      <c r="H175" s="66">
        <v>0</v>
      </c>
    </row>
    <row r="176" spans="1:8" ht="15.75" customHeight="1" x14ac:dyDescent="0.2">
      <c r="A176" s="63" t="s">
        <v>1024</v>
      </c>
      <c r="B176" s="64" t="s">
        <v>1025</v>
      </c>
      <c r="C176" s="65">
        <v>0</v>
      </c>
      <c r="D176" s="65">
        <v>0</v>
      </c>
      <c r="E176" s="65">
        <v>5317000000</v>
      </c>
      <c r="F176" s="65">
        <v>5317000000</v>
      </c>
      <c r="G176" s="65">
        <v>0</v>
      </c>
      <c r="H176" s="66">
        <v>0</v>
      </c>
    </row>
    <row r="177" spans="1:8" ht="15.75" customHeight="1" x14ac:dyDescent="0.2">
      <c r="A177" s="63" t="s">
        <v>580</v>
      </c>
      <c r="B177" s="64" t="s">
        <v>581</v>
      </c>
      <c r="C177" s="65">
        <v>0</v>
      </c>
      <c r="D177" s="65">
        <v>0</v>
      </c>
      <c r="E177" s="65">
        <v>5117345835</v>
      </c>
      <c r="F177" s="65">
        <v>5117345835</v>
      </c>
      <c r="G177" s="65">
        <v>0</v>
      </c>
      <c r="H177" s="66">
        <v>0</v>
      </c>
    </row>
    <row r="178" spans="1:8" ht="15.75" customHeight="1" x14ac:dyDescent="0.2">
      <c r="A178" s="63" t="s">
        <v>582</v>
      </c>
      <c r="B178" s="64" t="s">
        <v>583</v>
      </c>
      <c r="C178" s="65">
        <v>0</v>
      </c>
      <c r="D178" s="65">
        <v>0</v>
      </c>
      <c r="E178" s="65">
        <v>51450</v>
      </c>
      <c r="F178" s="65">
        <v>51450</v>
      </c>
      <c r="G178" s="65">
        <v>0</v>
      </c>
      <c r="H178" s="66">
        <v>0</v>
      </c>
    </row>
    <row r="179" spans="1:8" ht="15.75" customHeight="1" x14ac:dyDescent="0.2">
      <c r="A179" s="63" t="s">
        <v>584</v>
      </c>
      <c r="B179" s="64" t="s">
        <v>585</v>
      </c>
      <c r="C179" s="65">
        <v>0</v>
      </c>
      <c r="D179" s="65">
        <v>0</v>
      </c>
      <c r="E179" s="65">
        <v>114519940</v>
      </c>
      <c r="F179" s="65">
        <v>114519940</v>
      </c>
      <c r="G179" s="65">
        <v>0</v>
      </c>
      <c r="H179" s="66">
        <v>0</v>
      </c>
    </row>
    <row r="180" spans="1:8" ht="15.75" customHeight="1" x14ac:dyDescent="0.2">
      <c r="A180" s="59" t="s">
        <v>1026</v>
      </c>
      <c r="B180" s="60" t="s">
        <v>1027</v>
      </c>
      <c r="C180" s="61">
        <v>0</v>
      </c>
      <c r="D180" s="61">
        <v>0</v>
      </c>
      <c r="E180" s="61">
        <v>43312</v>
      </c>
      <c r="F180" s="61">
        <v>43312</v>
      </c>
      <c r="G180" s="61">
        <v>0</v>
      </c>
      <c r="H180" s="62">
        <v>0</v>
      </c>
    </row>
    <row r="181" spans="1:8" ht="15.75" customHeight="1" x14ac:dyDescent="0.2">
      <c r="A181" s="59" t="s">
        <v>1028</v>
      </c>
      <c r="B181" s="60" t="s">
        <v>1029</v>
      </c>
      <c r="C181" s="61">
        <v>0</v>
      </c>
      <c r="D181" s="61">
        <v>0</v>
      </c>
      <c r="E181" s="61">
        <v>43312</v>
      </c>
      <c r="F181" s="61">
        <v>43312</v>
      </c>
      <c r="G181" s="61">
        <v>0</v>
      </c>
      <c r="H181" s="62">
        <v>0</v>
      </c>
    </row>
    <row r="182" spans="1:8" ht="15.75" customHeight="1" x14ac:dyDescent="0.2">
      <c r="A182" s="63" t="s">
        <v>1030</v>
      </c>
      <c r="B182" s="64" t="s">
        <v>1031</v>
      </c>
      <c r="C182" s="65">
        <v>0</v>
      </c>
      <c r="D182" s="65">
        <v>0</v>
      </c>
      <c r="E182" s="65">
        <v>43312</v>
      </c>
      <c r="F182" s="65">
        <v>43312</v>
      </c>
      <c r="G182" s="65">
        <v>0</v>
      </c>
      <c r="H182" s="66">
        <v>0</v>
      </c>
    </row>
    <row r="183" spans="1:8" ht="15.75" customHeight="1" x14ac:dyDescent="0.2">
      <c r="A183" s="59" t="s">
        <v>586</v>
      </c>
      <c r="B183" s="60" t="s">
        <v>587</v>
      </c>
      <c r="C183" s="61">
        <v>0</v>
      </c>
      <c r="D183" s="61">
        <v>0</v>
      </c>
      <c r="E183" s="61">
        <v>121653106</v>
      </c>
      <c r="F183" s="61">
        <v>121653106</v>
      </c>
      <c r="G183" s="61">
        <v>0</v>
      </c>
      <c r="H183" s="62">
        <v>0</v>
      </c>
    </row>
    <row r="184" spans="1:8" ht="15.75" customHeight="1" x14ac:dyDescent="0.2">
      <c r="A184" s="63" t="s">
        <v>588</v>
      </c>
      <c r="B184" s="64" t="s">
        <v>589</v>
      </c>
      <c r="C184" s="65">
        <v>0</v>
      </c>
      <c r="D184" s="65">
        <v>0</v>
      </c>
      <c r="E184" s="65">
        <v>121653106</v>
      </c>
      <c r="F184" s="65">
        <v>121653106</v>
      </c>
      <c r="G184" s="65">
        <v>0</v>
      </c>
      <c r="H184" s="66">
        <v>0</v>
      </c>
    </row>
    <row r="185" spans="1:8" ht="15.75" customHeight="1" x14ac:dyDescent="0.2">
      <c r="A185" s="63" t="s">
        <v>1032</v>
      </c>
      <c r="B185" s="64" t="s">
        <v>1033</v>
      </c>
      <c r="C185" s="65">
        <v>0</v>
      </c>
      <c r="D185" s="65">
        <v>0</v>
      </c>
      <c r="E185" s="65">
        <v>18052000000</v>
      </c>
      <c r="F185" s="65">
        <v>18052000000</v>
      </c>
      <c r="G185" s="65">
        <v>0</v>
      </c>
      <c r="H185" s="66">
        <v>0</v>
      </c>
    </row>
    <row r="186" spans="1:8" ht="15.75" customHeight="1" x14ac:dyDescent="0.2">
      <c r="A186" s="59" t="s">
        <v>590</v>
      </c>
      <c r="B186" s="60" t="s">
        <v>591</v>
      </c>
      <c r="C186" s="61">
        <v>0</v>
      </c>
      <c r="D186" s="61">
        <v>0</v>
      </c>
      <c r="E186" s="61">
        <v>64034397</v>
      </c>
      <c r="F186" s="61">
        <v>64034397</v>
      </c>
      <c r="G186" s="61">
        <v>0</v>
      </c>
      <c r="H186" s="62">
        <v>0</v>
      </c>
    </row>
    <row r="187" spans="1:8" ht="20.25" customHeight="1" x14ac:dyDescent="0.2">
      <c r="A187" s="63" t="s">
        <v>592</v>
      </c>
      <c r="B187" s="64" t="s">
        <v>593</v>
      </c>
      <c r="C187" s="65">
        <v>0</v>
      </c>
      <c r="D187" s="65">
        <v>0</v>
      </c>
      <c r="E187" s="65">
        <v>64034397</v>
      </c>
      <c r="F187" s="65">
        <v>64034397</v>
      </c>
      <c r="G187" s="65">
        <v>0</v>
      </c>
      <c r="H187" s="66">
        <v>0</v>
      </c>
    </row>
    <row r="188" spans="1:8" ht="14.25" customHeight="1" x14ac:dyDescent="0.2">
      <c r="A188" s="59" t="s">
        <v>594</v>
      </c>
      <c r="B188" s="60" t="s">
        <v>595</v>
      </c>
      <c r="C188" s="61">
        <v>0</v>
      </c>
      <c r="D188" s="61">
        <v>0</v>
      </c>
      <c r="E188" s="61">
        <v>17909428218</v>
      </c>
      <c r="F188" s="61">
        <v>17909428218</v>
      </c>
      <c r="G188" s="61">
        <v>0</v>
      </c>
      <c r="H188" s="62">
        <v>0</v>
      </c>
    </row>
    <row r="189" spans="1:8" ht="21.75" customHeight="1" x14ac:dyDescent="0.2">
      <c r="A189" s="59" t="s">
        <v>596</v>
      </c>
      <c r="B189" s="60" t="s">
        <v>597</v>
      </c>
      <c r="C189" s="61">
        <v>0</v>
      </c>
      <c r="D189" s="61">
        <v>0</v>
      </c>
      <c r="E189" s="61">
        <v>17909428218</v>
      </c>
      <c r="F189" s="61">
        <v>17909428218</v>
      </c>
      <c r="G189" s="61">
        <v>0</v>
      </c>
      <c r="H189" s="62">
        <v>0</v>
      </c>
    </row>
    <row r="190" spans="1:8" ht="25.5" x14ac:dyDescent="0.2">
      <c r="A190" s="59" t="s">
        <v>598</v>
      </c>
      <c r="B190" s="60" t="s">
        <v>599</v>
      </c>
      <c r="C190" s="61">
        <v>0</v>
      </c>
      <c r="D190" s="61">
        <v>0</v>
      </c>
      <c r="E190" s="61">
        <v>7627585500</v>
      </c>
      <c r="F190" s="61">
        <v>7627585500</v>
      </c>
      <c r="G190" s="61">
        <v>0</v>
      </c>
      <c r="H190" s="62">
        <v>0</v>
      </c>
    </row>
    <row r="191" spans="1:8" x14ac:dyDescent="0.2">
      <c r="A191" s="63" t="s">
        <v>600</v>
      </c>
      <c r="B191" s="64" t="s">
        <v>601</v>
      </c>
      <c r="C191" s="65">
        <v>0</v>
      </c>
      <c r="D191" s="65">
        <v>0</v>
      </c>
      <c r="E191" s="65">
        <v>0</v>
      </c>
      <c r="F191" s="65">
        <v>0</v>
      </c>
      <c r="G191" s="65">
        <v>0</v>
      </c>
      <c r="H191" s="66">
        <v>0</v>
      </c>
    </row>
    <row r="192" spans="1:8" x14ac:dyDescent="0.2">
      <c r="A192" s="63" t="s">
        <v>1034</v>
      </c>
      <c r="B192" s="64" t="s">
        <v>1035</v>
      </c>
      <c r="C192" s="65">
        <v>0</v>
      </c>
      <c r="D192" s="65">
        <v>0</v>
      </c>
      <c r="E192" s="65">
        <v>7627585500</v>
      </c>
      <c r="F192" s="65">
        <v>7627585500</v>
      </c>
      <c r="G192" s="65">
        <v>0</v>
      </c>
      <c r="H192" s="66">
        <v>0</v>
      </c>
    </row>
    <row r="193" spans="1:8" ht="25.5" x14ac:dyDescent="0.2">
      <c r="A193" s="59" t="s">
        <v>1036</v>
      </c>
      <c r="B193" s="60" t="s">
        <v>1037</v>
      </c>
      <c r="C193" s="61">
        <v>0</v>
      </c>
      <c r="D193" s="61">
        <v>0</v>
      </c>
      <c r="E193" s="61">
        <v>10281842718</v>
      </c>
      <c r="F193" s="61">
        <v>10281842718</v>
      </c>
      <c r="G193" s="61">
        <v>0</v>
      </c>
      <c r="H193" s="62">
        <v>0</v>
      </c>
    </row>
    <row r="194" spans="1:8" ht="25.5" x14ac:dyDescent="0.2">
      <c r="A194" s="63" t="s">
        <v>1038</v>
      </c>
      <c r="B194" s="64" t="s">
        <v>1039</v>
      </c>
      <c r="C194" s="65">
        <v>0</v>
      </c>
      <c r="D194" s="65">
        <v>0</v>
      </c>
      <c r="E194" s="65">
        <v>10281842718</v>
      </c>
      <c r="F194" s="65">
        <v>10281842718</v>
      </c>
      <c r="G194" s="65">
        <v>0</v>
      </c>
      <c r="H194" s="66">
        <v>0</v>
      </c>
    </row>
    <row r="195" spans="1:8" x14ac:dyDescent="0.2">
      <c r="A195" s="59" t="s">
        <v>602</v>
      </c>
      <c r="B195" s="60" t="s">
        <v>603</v>
      </c>
      <c r="C195" s="61">
        <v>0</v>
      </c>
      <c r="D195" s="61">
        <v>0</v>
      </c>
      <c r="E195" s="61">
        <v>19800284285</v>
      </c>
      <c r="F195" s="61">
        <v>19800284285</v>
      </c>
      <c r="G195" s="61">
        <v>0</v>
      </c>
      <c r="H195" s="62">
        <v>0</v>
      </c>
    </row>
    <row r="196" spans="1:8" x14ac:dyDescent="0.2">
      <c r="A196" s="59" t="s">
        <v>604</v>
      </c>
      <c r="B196" s="60" t="s">
        <v>605</v>
      </c>
      <c r="C196" s="61">
        <v>0</v>
      </c>
      <c r="D196" s="61">
        <v>0</v>
      </c>
      <c r="E196" s="61">
        <v>19635511602</v>
      </c>
      <c r="F196" s="61">
        <v>19635511602</v>
      </c>
      <c r="G196" s="61">
        <v>0</v>
      </c>
      <c r="H196" s="62">
        <v>0</v>
      </c>
    </row>
    <row r="197" spans="1:8" x14ac:dyDescent="0.2">
      <c r="A197" s="63" t="s">
        <v>606</v>
      </c>
      <c r="B197" s="64" t="s">
        <v>607</v>
      </c>
      <c r="C197" s="65">
        <v>0</v>
      </c>
      <c r="D197" s="65">
        <v>0</v>
      </c>
      <c r="E197" s="65">
        <v>472523578</v>
      </c>
      <c r="F197" s="65">
        <v>472523578</v>
      </c>
      <c r="G197" s="65">
        <v>0</v>
      </c>
      <c r="H197" s="66">
        <v>0</v>
      </c>
    </row>
    <row r="198" spans="1:8" ht="25.5" x14ac:dyDescent="0.2">
      <c r="A198" s="63" t="s">
        <v>608</v>
      </c>
      <c r="B198" s="64" t="s">
        <v>609</v>
      </c>
      <c r="C198" s="65">
        <v>0</v>
      </c>
      <c r="D198" s="65">
        <v>0</v>
      </c>
      <c r="E198" s="65">
        <v>28333327</v>
      </c>
      <c r="F198" s="65">
        <v>28333327</v>
      </c>
      <c r="G198" s="65">
        <v>0</v>
      </c>
      <c r="H198" s="66">
        <v>0</v>
      </c>
    </row>
    <row r="199" spans="1:8" x14ac:dyDescent="0.2">
      <c r="A199" s="63" t="s">
        <v>610</v>
      </c>
      <c r="B199" s="64" t="s">
        <v>611</v>
      </c>
      <c r="C199" s="65">
        <v>0</v>
      </c>
      <c r="D199" s="65">
        <v>0</v>
      </c>
      <c r="E199" s="65">
        <v>15000000</v>
      </c>
      <c r="F199" s="65">
        <v>15000000</v>
      </c>
      <c r="G199" s="65">
        <v>0</v>
      </c>
      <c r="H199" s="66">
        <v>0</v>
      </c>
    </row>
    <row r="200" spans="1:8" x14ac:dyDescent="0.2">
      <c r="A200" s="59" t="s">
        <v>612</v>
      </c>
      <c r="B200" s="60" t="s">
        <v>613</v>
      </c>
      <c r="C200" s="61">
        <v>0</v>
      </c>
      <c r="D200" s="61">
        <v>0</v>
      </c>
      <c r="E200" s="61">
        <v>19119654697</v>
      </c>
      <c r="F200" s="61">
        <v>19119654697</v>
      </c>
      <c r="G200" s="61">
        <v>0</v>
      </c>
      <c r="H200" s="62">
        <v>0</v>
      </c>
    </row>
    <row r="201" spans="1:8" x14ac:dyDescent="0.2">
      <c r="A201" s="63" t="s">
        <v>614</v>
      </c>
      <c r="B201" s="64" t="s">
        <v>615</v>
      </c>
      <c r="C201" s="65">
        <v>0</v>
      </c>
      <c r="D201" s="65">
        <v>0</v>
      </c>
      <c r="E201" s="65">
        <v>264596543</v>
      </c>
      <c r="F201" s="65">
        <v>264596543</v>
      </c>
      <c r="G201" s="65">
        <v>0</v>
      </c>
      <c r="H201" s="66">
        <v>0</v>
      </c>
    </row>
    <row r="202" spans="1:8" x14ac:dyDescent="0.2">
      <c r="A202" s="63" t="s">
        <v>616</v>
      </c>
      <c r="B202" s="64" t="s">
        <v>617</v>
      </c>
      <c r="C202" s="65">
        <v>0</v>
      </c>
      <c r="D202" s="65">
        <v>0</v>
      </c>
      <c r="E202" s="65">
        <v>16943410</v>
      </c>
      <c r="F202" s="65">
        <v>16943410</v>
      </c>
      <c r="G202" s="65">
        <v>0</v>
      </c>
      <c r="H202" s="66">
        <v>0</v>
      </c>
    </row>
    <row r="203" spans="1:8" x14ac:dyDescent="0.2">
      <c r="A203" s="63" t="s">
        <v>618</v>
      </c>
      <c r="B203" s="64" t="s">
        <v>619</v>
      </c>
      <c r="C203" s="65">
        <v>0</v>
      </c>
      <c r="D203" s="65">
        <v>0</v>
      </c>
      <c r="E203" s="65">
        <v>53273322</v>
      </c>
      <c r="F203" s="65">
        <v>53273322</v>
      </c>
      <c r="G203" s="65">
        <v>0</v>
      </c>
      <c r="H203" s="66">
        <v>0</v>
      </c>
    </row>
    <row r="204" spans="1:8" x14ac:dyDescent="0.2">
      <c r="A204" s="63" t="s">
        <v>620</v>
      </c>
      <c r="B204" s="64" t="s">
        <v>621</v>
      </c>
      <c r="C204" s="65">
        <v>0</v>
      </c>
      <c r="D204" s="65">
        <v>0</v>
      </c>
      <c r="E204" s="65">
        <v>18784841422</v>
      </c>
      <c r="F204" s="65">
        <v>18784841422</v>
      </c>
      <c r="G204" s="65">
        <v>0</v>
      </c>
      <c r="H204" s="66">
        <v>0</v>
      </c>
    </row>
    <row r="205" spans="1:8" x14ac:dyDescent="0.2">
      <c r="A205" s="63" t="s">
        <v>844</v>
      </c>
      <c r="B205" s="64" t="s">
        <v>633</v>
      </c>
      <c r="C205" s="65">
        <v>0</v>
      </c>
      <c r="D205" s="65">
        <v>0</v>
      </c>
      <c r="E205" s="65">
        <v>0</v>
      </c>
      <c r="F205" s="65">
        <v>0</v>
      </c>
      <c r="G205" s="65">
        <v>0</v>
      </c>
      <c r="H205" s="66">
        <v>0</v>
      </c>
    </row>
    <row r="206" spans="1:8" x14ac:dyDescent="0.2">
      <c r="A206" s="63" t="s">
        <v>622</v>
      </c>
      <c r="B206" s="64" t="s">
        <v>623</v>
      </c>
      <c r="C206" s="65">
        <v>0</v>
      </c>
      <c r="D206" s="65">
        <v>0</v>
      </c>
      <c r="E206" s="65">
        <v>0</v>
      </c>
      <c r="F206" s="65">
        <v>0</v>
      </c>
      <c r="G206" s="65">
        <v>0</v>
      </c>
      <c r="H206" s="66">
        <v>0</v>
      </c>
    </row>
    <row r="207" spans="1:8" x14ac:dyDescent="0.2">
      <c r="A207" s="59" t="s">
        <v>624</v>
      </c>
      <c r="B207" s="60" t="s">
        <v>625</v>
      </c>
      <c r="C207" s="61">
        <v>0</v>
      </c>
      <c r="D207" s="61">
        <v>0</v>
      </c>
      <c r="E207" s="61">
        <v>0</v>
      </c>
      <c r="F207" s="61">
        <v>0</v>
      </c>
      <c r="G207" s="61">
        <v>0</v>
      </c>
      <c r="H207" s="62">
        <v>0</v>
      </c>
    </row>
    <row r="208" spans="1:8" x14ac:dyDescent="0.2">
      <c r="A208" s="63" t="s">
        <v>626</v>
      </c>
      <c r="B208" s="64" t="s">
        <v>627</v>
      </c>
      <c r="C208" s="65">
        <v>0</v>
      </c>
      <c r="D208" s="65">
        <v>0</v>
      </c>
      <c r="E208" s="65">
        <v>0</v>
      </c>
      <c r="F208" s="65">
        <v>0</v>
      </c>
      <c r="G208" s="65">
        <v>0</v>
      </c>
      <c r="H208" s="66">
        <v>0</v>
      </c>
    </row>
    <row r="209" spans="1:8" x14ac:dyDescent="0.2">
      <c r="A209" s="59" t="s">
        <v>1040</v>
      </c>
      <c r="B209" s="60" t="s">
        <v>1041</v>
      </c>
      <c r="C209" s="61">
        <v>0</v>
      </c>
      <c r="D209" s="61">
        <v>0</v>
      </c>
      <c r="E209" s="61">
        <v>164772683</v>
      </c>
      <c r="F209" s="61">
        <v>164772683</v>
      </c>
      <c r="G209" s="61">
        <v>0</v>
      </c>
      <c r="H209" s="62">
        <v>0</v>
      </c>
    </row>
    <row r="210" spans="1:8" x14ac:dyDescent="0.2">
      <c r="A210" s="63" t="s">
        <v>1042</v>
      </c>
      <c r="B210" s="64" t="s">
        <v>1043</v>
      </c>
      <c r="C210" s="65">
        <v>0</v>
      </c>
      <c r="D210" s="65">
        <v>0</v>
      </c>
      <c r="E210" s="65">
        <v>164772683</v>
      </c>
      <c r="F210" s="65">
        <v>164772683</v>
      </c>
      <c r="G210" s="65">
        <v>0</v>
      </c>
      <c r="H210" s="66">
        <v>0</v>
      </c>
    </row>
    <row r="211" spans="1:8" x14ac:dyDescent="0.2">
      <c r="A211" s="59" t="s">
        <v>628</v>
      </c>
      <c r="B211" s="60" t="s">
        <v>629</v>
      </c>
      <c r="C211" s="61">
        <v>0</v>
      </c>
      <c r="D211" s="61">
        <v>0</v>
      </c>
      <c r="E211" s="61">
        <v>0</v>
      </c>
      <c r="F211" s="61">
        <v>0</v>
      </c>
      <c r="G211" s="61">
        <v>0</v>
      </c>
      <c r="H211" s="62">
        <v>0</v>
      </c>
    </row>
    <row r="212" spans="1:8" x14ac:dyDescent="0.2">
      <c r="A212" s="59" t="s">
        <v>630</v>
      </c>
      <c r="B212" s="60" t="s">
        <v>631</v>
      </c>
      <c r="C212" s="61">
        <v>0</v>
      </c>
      <c r="D212" s="61">
        <v>0</v>
      </c>
      <c r="E212" s="61">
        <v>0</v>
      </c>
      <c r="F212" s="61">
        <v>0</v>
      </c>
      <c r="G212" s="61">
        <v>0</v>
      </c>
      <c r="H212" s="62">
        <v>0</v>
      </c>
    </row>
    <row r="213" spans="1:8" x14ac:dyDescent="0.2">
      <c r="A213" s="63" t="s">
        <v>632</v>
      </c>
      <c r="B213" s="64" t="s">
        <v>633</v>
      </c>
      <c r="C213" s="65">
        <v>0</v>
      </c>
      <c r="D213" s="65">
        <v>0</v>
      </c>
      <c r="E213" s="65">
        <v>0</v>
      </c>
      <c r="F213" s="65">
        <v>0</v>
      </c>
      <c r="G213" s="65">
        <v>0</v>
      </c>
      <c r="H213" s="66">
        <v>0</v>
      </c>
    </row>
    <row r="214" spans="1:8" x14ac:dyDescent="0.2">
      <c r="A214" s="59" t="s">
        <v>845</v>
      </c>
      <c r="B214" s="60" t="s">
        <v>846</v>
      </c>
      <c r="C214" s="61">
        <v>0</v>
      </c>
      <c r="D214" s="61">
        <v>0</v>
      </c>
      <c r="E214" s="61">
        <v>189843707</v>
      </c>
      <c r="F214" s="61">
        <v>189843707</v>
      </c>
      <c r="G214" s="61">
        <v>0</v>
      </c>
      <c r="H214" s="62">
        <v>0</v>
      </c>
    </row>
    <row r="215" spans="1:8" x14ac:dyDescent="0.2">
      <c r="A215" s="63" t="s">
        <v>847</v>
      </c>
      <c r="B215" s="64" t="s">
        <v>848</v>
      </c>
      <c r="C215" s="65">
        <v>0</v>
      </c>
      <c r="D215" s="65">
        <v>0</v>
      </c>
      <c r="E215" s="65">
        <v>100252837</v>
      </c>
      <c r="F215" s="65">
        <v>100252837</v>
      </c>
      <c r="G215" s="65">
        <v>0</v>
      </c>
      <c r="H215" s="66">
        <v>0</v>
      </c>
    </row>
    <row r="216" spans="1:8" x14ac:dyDescent="0.2">
      <c r="A216" s="63" t="s">
        <v>1044</v>
      </c>
      <c r="B216" s="64" t="s">
        <v>1045</v>
      </c>
      <c r="C216" s="65">
        <v>0</v>
      </c>
      <c r="D216" s="65">
        <v>0</v>
      </c>
      <c r="E216" s="65">
        <v>89590870</v>
      </c>
      <c r="F216" s="65">
        <v>89590870</v>
      </c>
      <c r="G216" s="65">
        <v>0</v>
      </c>
      <c r="H216" s="66">
        <v>0</v>
      </c>
    </row>
    <row r="217" spans="1:8" x14ac:dyDescent="0.2">
      <c r="A217" s="59" t="s">
        <v>634</v>
      </c>
      <c r="B217" s="60" t="s">
        <v>635</v>
      </c>
      <c r="C217" s="61">
        <v>0</v>
      </c>
      <c r="D217" s="61">
        <v>0</v>
      </c>
      <c r="E217" s="61">
        <v>4931376939</v>
      </c>
      <c r="F217" s="61">
        <v>4931376939</v>
      </c>
      <c r="G217" s="61">
        <v>0</v>
      </c>
      <c r="H217" s="62">
        <v>0</v>
      </c>
    </row>
    <row r="218" spans="1:8" x14ac:dyDescent="0.2">
      <c r="A218" s="59" t="s">
        <v>636</v>
      </c>
      <c r="B218" s="60" t="s">
        <v>637</v>
      </c>
      <c r="C218" s="61">
        <v>0</v>
      </c>
      <c r="D218" s="61">
        <v>0</v>
      </c>
      <c r="E218" s="61">
        <v>1271186561</v>
      </c>
      <c r="F218" s="61">
        <v>1271186561</v>
      </c>
      <c r="G218" s="61">
        <v>0</v>
      </c>
      <c r="H218" s="62">
        <v>0</v>
      </c>
    </row>
    <row r="219" spans="1:8" x14ac:dyDescent="0.2">
      <c r="A219" s="63" t="s">
        <v>638</v>
      </c>
      <c r="B219" s="64" t="s">
        <v>639</v>
      </c>
      <c r="C219" s="65">
        <v>0</v>
      </c>
      <c r="D219" s="65">
        <v>0</v>
      </c>
      <c r="E219" s="65">
        <v>1208933382</v>
      </c>
      <c r="F219" s="65">
        <v>1208933382</v>
      </c>
      <c r="G219" s="65">
        <v>0</v>
      </c>
      <c r="H219" s="66">
        <v>0</v>
      </c>
    </row>
    <row r="220" spans="1:8" x14ac:dyDescent="0.2">
      <c r="A220" s="63" t="s">
        <v>640</v>
      </c>
      <c r="B220" s="64" t="s">
        <v>641</v>
      </c>
      <c r="C220" s="65">
        <v>0</v>
      </c>
      <c r="D220" s="65">
        <v>0</v>
      </c>
      <c r="E220" s="65">
        <v>62253179</v>
      </c>
      <c r="F220" s="65">
        <v>62253179</v>
      </c>
      <c r="G220" s="65">
        <v>0</v>
      </c>
      <c r="H220" s="66">
        <v>0</v>
      </c>
    </row>
    <row r="221" spans="1:8" x14ac:dyDescent="0.2">
      <c r="A221" s="63" t="s">
        <v>642</v>
      </c>
      <c r="B221" s="64" t="s">
        <v>643</v>
      </c>
      <c r="C221" s="65">
        <v>0</v>
      </c>
      <c r="D221" s="65">
        <v>0</v>
      </c>
      <c r="E221" s="65">
        <v>83908059</v>
      </c>
      <c r="F221" s="65">
        <v>83908059</v>
      </c>
      <c r="G221" s="65">
        <v>0</v>
      </c>
      <c r="H221" s="66">
        <v>0</v>
      </c>
    </row>
    <row r="222" spans="1:8" x14ac:dyDescent="0.2">
      <c r="A222" s="63" t="s">
        <v>644</v>
      </c>
      <c r="B222" s="64" t="s">
        <v>645</v>
      </c>
      <c r="C222" s="65">
        <v>0</v>
      </c>
      <c r="D222" s="65">
        <v>0</v>
      </c>
      <c r="E222" s="65">
        <v>0</v>
      </c>
      <c r="F222" s="65">
        <v>0</v>
      </c>
      <c r="G222" s="65">
        <v>0</v>
      </c>
      <c r="H222" s="66">
        <v>0</v>
      </c>
    </row>
    <row r="223" spans="1:8" x14ac:dyDescent="0.2">
      <c r="A223" s="63" t="s">
        <v>646</v>
      </c>
      <c r="B223" s="64" t="s">
        <v>647</v>
      </c>
      <c r="C223" s="65">
        <v>0</v>
      </c>
      <c r="D223" s="65">
        <v>0</v>
      </c>
      <c r="E223" s="65">
        <v>3576282319</v>
      </c>
      <c r="F223" s="65">
        <v>3576282319</v>
      </c>
      <c r="G223" s="65">
        <v>0</v>
      </c>
      <c r="H223" s="66">
        <v>0</v>
      </c>
    </row>
    <row r="224" spans="1:8" x14ac:dyDescent="0.2">
      <c r="A224" s="63" t="s">
        <v>648</v>
      </c>
      <c r="B224" s="64" t="s">
        <v>649</v>
      </c>
      <c r="C224" s="65">
        <v>0</v>
      </c>
      <c r="D224" s="65">
        <v>0</v>
      </c>
      <c r="E224" s="65">
        <v>2226177</v>
      </c>
      <c r="F224" s="65">
        <v>2226177</v>
      </c>
      <c r="G224" s="65">
        <v>0</v>
      </c>
      <c r="H224" s="66">
        <v>0</v>
      </c>
    </row>
    <row r="225" spans="1:8" x14ac:dyDescent="0.2">
      <c r="A225" s="59" t="s">
        <v>650</v>
      </c>
      <c r="B225" s="60" t="s">
        <v>651</v>
      </c>
      <c r="C225" s="61">
        <v>0</v>
      </c>
      <c r="D225" s="61">
        <v>0</v>
      </c>
      <c r="E225" s="61">
        <v>3248541041</v>
      </c>
      <c r="F225" s="61">
        <v>3248541041</v>
      </c>
      <c r="G225" s="61">
        <v>0</v>
      </c>
      <c r="H225" s="62">
        <v>0</v>
      </c>
    </row>
    <row r="226" spans="1:8" x14ac:dyDescent="0.2">
      <c r="A226" s="63" t="s">
        <v>652</v>
      </c>
      <c r="B226" s="64" t="s">
        <v>653</v>
      </c>
      <c r="C226" s="65">
        <v>0</v>
      </c>
      <c r="D226" s="65">
        <v>0</v>
      </c>
      <c r="E226" s="65">
        <v>3248541041</v>
      </c>
      <c r="F226" s="65">
        <v>3248541041</v>
      </c>
      <c r="G226" s="65">
        <v>0</v>
      </c>
      <c r="H226" s="66">
        <v>0</v>
      </c>
    </row>
    <row r="227" spans="1:8" x14ac:dyDescent="0.2">
      <c r="A227" s="59" t="s">
        <v>654</v>
      </c>
      <c r="B227" s="60" t="s">
        <v>655</v>
      </c>
      <c r="C227" s="61">
        <v>0</v>
      </c>
      <c r="D227" s="61">
        <v>0</v>
      </c>
      <c r="E227" s="61">
        <v>51631427976</v>
      </c>
      <c r="F227" s="61">
        <v>51631427976</v>
      </c>
      <c r="G227" s="61">
        <v>0</v>
      </c>
      <c r="H227" s="62">
        <v>0</v>
      </c>
    </row>
    <row r="228" spans="1:8" x14ac:dyDescent="0.2">
      <c r="A228" s="63" t="s">
        <v>656</v>
      </c>
      <c r="B228" s="64" t="s">
        <v>657</v>
      </c>
      <c r="C228" s="65">
        <v>0</v>
      </c>
      <c r="D228" s="65">
        <v>0</v>
      </c>
      <c r="E228" s="65">
        <v>51631427976</v>
      </c>
      <c r="F228" s="65">
        <v>51631427976</v>
      </c>
      <c r="G228" s="65">
        <v>0</v>
      </c>
      <c r="H228" s="66">
        <v>0</v>
      </c>
    </row>
    <row r="229" spans="1:8" x14ac:dyDescent="0.2">
      <c r="A229" s="67"/>
      <c r="B229" s="68" t="s">
        <v>658</v>
      </c>
      <c r="C229" s="69">
        <v>383790970522</v>
      </c>
      <c r="D229" s="69">
        <v>383790970522</v>
      </c>
      <c r="E229" s="69">
        <v>13387101867966</v>
      </c>
      <c r="F229" s="69">
        <v>13387101867966</v>
      </c>
      <c r="G229" s="69">
        <v>1617580990087</v>
      </c>
      <c r="H229" s="70">
        <v>1617580990087</v>
      </c>
    </row>
  </sheetData>
  <mergeCells count="5">
    <mergeCell ref="A9:A10"/>
    <mergeCell ref="B9:B10"/>
    <mergeCell ref="C9:D9"/>
    <mergeCell ref="E9:F9"/>
    <mergeCell ref="G9:H9"/>
  </mergeCells>
  <printOptions horizontalCentered="1"/>
  <pageMargins left="0" right="0" top="0.59" bottom="0.59" header="0.5" footer="0.5"/>
  <pageSetup paperSize="9"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89"/>
  <sheetViews>
    <sheetView showGridLines="0" topLeftCell="A55" zoomScaleNormal="100" workbookViewId="0">
      <selection activeCell="E35" sqref="E35"/>
    </sheetView>
  </sheetViews>
  <sheetFormatPr defaultRowHeight="12.75" x14ac:dyDescent="0.2"/>
  <cols>
    <col min="1" max="1" width="51.140625" style="19" customWidth="1"/>
    <col min="2" max="2" width="6.7109375" style="19" customWidth="1"/>
    <col min="3" max="3" width="8.140625" style="19" customWidth="1"/>
    <col min="4" max="5" width="16.7109375" style="19" customWidth="1"/>
    <col min="6" max="6" width="13.5703125" style="19" customWidth="1"/>
    <col min="7" max="7" width="14.28515625" style="19" customWidth="1"/>
    <col min="8" max="256" width="9.140625" style="19"/>
    <col min="257" max="257" width="51.140625" style="19" customWidth="1"/>
    <col min="258" max="258" width="6.7109375" style="19" customWidth="1"/>
    <col min="259" max="259" width="8.140625" style="19" customWidth="1"/>
    <col min="260" max="261" width="16.7109375" style="19" customWidth="1"/>
    <col min="262" max="262" width="13.5703125" style="19" customWidth="1"/>
    <col min="263" max="263" width="14.28515625" style="19" customWidth="1"/>
    <col min="264" max="512" width="9.140625" style="19"/>
    <col min="513" max="513" width="51.140625" style="19" customWidth="1"/>
    <col min="514" max="514" width="6.7109375" style="19" customWidth="1"/>
    <col min="515" max="515" width="8.140625" style="19" customWidth="1"/>
    <col min="516" max="517" width="16.7109375" style="19" customWidth="1"/>
    <col min="518" max="518" width="13.5703125" style="19" customWidth="1"/>
    <col min="519" max="519" width="14.28515625" style="19" customWidth="1"/>
    <col min="520" max="768" width="9.140625" style="19"/>
    <col min="769" max="769" width="51.140625" style="19" customWidth="1"/>
    <col min="770" max="770" width="6.7109375" style="19" customWidth="1"/>
    <col min="771" max="771" width="8.140625" style="19" customWidth="1"/>
    <col min="772" max="773" width="16.7109375" style="19" customWidth="1"/>
    <col min="774" max="774" width="13.5703125" style="19" customWidth="1"/>
    <col min="775" max="775" width="14.28515625" style="19" customWidth="1"/>
    <col min="776" max="1024" width="9.140625" style="19"/>
    <col min="1025" max="1025" width="51.140625" style="19" customWidth="1"/>
    <col min="1026" max="1026" width="6.7109375" style="19" customWidth="1"/>
    <col min="1027" max="1027" width="8.140625" style="19" customWidth="1"/>
    <col min="1028" max="1029" width="16.7109375" style="19" customWidth="1"/>
    <col min="1030" max="1030" width="13.5703125" style="19" customWidth="1"/>
    <col min="1031" max="1031" width="14.28515625" style="19" customWidth="1"/>
    <col min="1032" max="1280" width="9.140625" style="19"/>
    <col min="1281" max="1281" width="51.140625" style="19" customWidth="1"/>
    <col min="1282" max="1282" width="6.7109375" style="19" customWidth="1"/>
    <col min="1283" max="1283" width="8.140625" style="19" customWidth="1"/>
    <col min="1284" max="1285" width="16.7109375" style="19" customWidth="1"/>
    <col min="1286" max="1286" width="13.5703125" style="19" customWidth="1"/>
    <col min="1287" max="1287" width="14.28515625" style="19" customWidth="1"/>
    <col min="1288" max="1536" width="9.140625" style="19"/>
    <col min="1537" max="1537" width="51.140625" style="19" customWidth="1"/>
    <col min="1538" max="1538" width="6.7109375" style="19" customWidth="1"/>
    <col min="1539" max="1539" width="8.140625" style="19" customWidth="1"/>
    <col min="1540" max="1541" width="16.7109375" style="19" customWidth="1"/>
    <col min="1542" max="1542" width="13.5703125" style="19" customWidth="1"/>
    <col min="1543" max="1543" width="14.28515625" style="19" customWidth="1"/>
    <col min="1544" max="1792" width="9.140625" style="19"/>
    <col min="1793" max="1793" width="51.140625" style="19" customWidth="1"/>
    <col min="1794" max="1794" width="6.7109375" style="19" customWidth="1"/>
    <col min="1795" max="1795" width="8.140625" style="19" customWidth="1"/>
    <col min="1796" max="1797" width="16.7109375" style="19" customWidth="1"/>
    <col min="1798" max="1798" width="13.5703125" style="19" customWidth="1"/>
    <col min="1799" max="1799" width="14.28515625" style="19" customWidth="1"/>
    <col min="1800" max="2048" width="9.140625" style="19"/>
    <col min="2049" max="2049" width="51.140625" style="19" customWidth="1"/>
    <col min="2050" max="2050" width="6.7109375" style="19" customWidth="1"/>
    <col min="2051" max="2051" width="8.140625" style="19" customWidth="1"/>
    <col min="2052" max="2053" width="16.7109375" style="19" customWidth="1"/>
    <col min="2054" max="2054" width="13.5703125" style="19" customWidth="1"/>
    <col min="2055" max="2055" width="14.28515625" style="19" customWidth="1"/>
    <col min="2056" max="2304" width="9.140625" style="19"/>
    <col min="2305" max="2305" width="51.140625" style="19" customWidth="1"/>
    <col min="2306" max="2306" width="6.7109375" style="19" customWidth="1"/>
    <col min="2307" max="2307" width="8.140625" style="19" customWidth="1"/>
    <col min="2308" max="2309" width="16.7109375" style="19" customWidth="1"/>
    <col min="2310" max="2310" width="13.5703125" style="19" customWidth="1"/>
    <col min="2311" max="2311" width="14.28515625" style="19" customWidth="1"/>
    <col min="2312" max="2560" width="9.140625" style="19"/>
    <col min="2561" max="2561" width="51.140625" style="19" customWidth="1"/>
    <col min="2562" max="2562" width="6.7109375" style="19" customWidth="1"/>
    <col min="2563" max="2563" width="8.140625" style="19" customWidth="1"/>
    <col min="2564" max="2565" width="16.7109375" style="19" customWidth="1"/>
    <col min="2566" max="2566" width="13.5703125" style="19" customWidth="1"/>
    <col min="2567" max="2567" width="14.28515625" style="19" customWidth="1"/>
    <col min="2568" max="2816" width="9.140625" style="19"/>
    <col min="2817" max="2817" width="51.140625" style="19" customWidth="1"/>
    <col min="2818" max="2818" width="6.7109375" style="19" customWidth="1"/>
    <col min="2819" max="2819" width="8.140625" style="19" customWidth="1"/>
    <col min="2820" max="2821" width="16.7109375" style="19" customWidth="1"/>
    <col min="2822" max="2822" width="13.5703125" style="19" customWidth="1"/>
    <col min="2823" max="2823" width="14.28515625" style="19" customWidth="1"/>
    <col min="2824" max="3072" width="9.140625" style="19"/>
    <col min="3073" max="3073" width="51.140625" style="19" customWidth="1"/>
    <col min="3074" max="3074" width="6.7109375" style="19" customWidth="1"/>
    <col min="3075" max="3075" width="8.140625" style="19" customWidth="1"/>
    <col min="3076" max="3077" width="16.7109375" style="19" customWidth="1"/>
    <col min="3078" max="3078" width="13.5703125" style="19" customWidth="1"/>
    <col min="3079" max="3079" width="14.28515625" style="19" customWidth="1"/>
    <col min="3080" max="3328" width="9.140625" style="19"/>
    <col min="3329" max="3329" width="51.140625" style="19" customWidth="1"/>
    <col min="3330" max="3330" width="6.7109375" style="19" customWidth="1"/>
    <col min="3331" max="3331" width="8.140625" style="19" customWidth="1"/>
    <col min="3332" max="3333" width="16.7109375" style="19" customWidth="1"/>
    <col min="3334" max="3334" width="13.5703125" style="19" customWidth="1"/>
    <col min="3335" max="3335" width="14.28515625" style="19" customWidth="1"/>
    <col min="3336" max="3584" width="9.140625" style="19"/>
    <col min="3585" max="3585" width="51.140625" style="19" customWidth="1"/>
    <col min="3586" max="3586" width="6.7109375" style="19" customWidth="1"/>
    <col min="3587" max="3587" width="8.140625" style="19" customWidth="1"/>
    <col min="3588" max="3589" width="16.7109375" style="19" customWidth="1"/>
    <col min="3590" max="3590" width="13.5703125" style="19" customWidth="1"/>
    <col min="3591" max="3591" width="14.28515625" style="19" customWidth="1"/>
    <col min="3592" max="3840" width="9.140625" style="19"/>
    <col min="3841" max="3841" width="51.140625" style="19" customWidth="1"/>
    <col min="3842" max="3842" width="6.7109375" style="19" customWidth="1"/>
    <col min="3843" max="3843" width="8.140625" style="19" customWidth="1"/>
    <col min="3844" max="3845" width="16.7109375" style="19" customWidth="1"/>
    <col min="3846" max="3846" width="13.5703125" style="19" customWidth="1"/>
    <col min="3847" max="3847" width="14.28515625" style="19" customWidth="1"/>
    <col min="3848" max="4096" width="9.140625" style="19"/>
    <col min="4097" max="4097" width="51.140625" style="19" customWidth="1"/>
    <col min="4098" max="4098" width="6.7109375" style="19" customWidth="1"/>
    <col min="4099" max="4099" width="8.140625" style="19" customWidth="1"/>
    <col min="4100" max="4101" width="16.7109375" style="19" customWidth="1"/>
    <col min="4102" max="4102" width="13.5703125" style="19" customWidth="1"/>
    <col min="4103" max="4103" width="14.28515625" style="19" customWidth="1"/>
    <col min="4104" max="4352" width="9.140625" style="19"/>
    <col min="4353" max="4353" width="51.140625" style="19" customWidth="1"/>
    <col min="4354" max="4354" width="6.7109375" style="19" customWidth="1"/>
    <col min="4355" max="4355" width="8.140625" style="19" customWidth="1"/>
    <col min="4356" max="4357" width="16.7109375" style="19" customWidth="1"/>
    <col min="4358" max="4358" width="13.5703125" style="19" customWidth="1"/>
    <col min="4359" max="4359" width="14.28515625" style="19" customWidth="1"/>
    <col min="4360" max="4608" width="9.140625" style="19"/>
    <col min="4609" max="4609" width="51.140625" style="19" customWidth="1"/>
    <col min="4610" max="4610" width="6.7109375" style="19" customWidth="1"/>
    <col min="4611" max="4611" width="8.140625" style="19" customWidth="1"/>
    <col min="4612" max="4613" width="16.7109375" style="19" customWidth="1"/>
    <col min="4614" max="4614" width="13.5703125" style="19" customWidth="1"/>
    <col min="4615" max="4615" width="14.28515625" style="19" customWidth="1"/>
    <col min="4616" max="4864" width="9.140625" style="19"/>
    <col min="4865" max="4865" width="51.140625" style="19" customWidth="1"/>
    <col min="4866" max="4866" width="6.7109375" style="19" customWidth="1"/>
    <col min="4867" max="4867" width="8.140625" style="19" customWidth="1"/>
    <col min="4868" max="4869" width="16.7109375" style="19" customWidth="1"/>
    <col min="4870" max="4870" width="13.5703125" style="19" customWidth="1"/>
    <col min="4871" max="4871" width="14.28515625" style="19" customWidth="1"/>
    <col min="4872" max="5120" width="9.140625" style="19"/>
    <col min="5121" max="5121" width="51.140625" style="19" customWidth="1"/>
    <col min="5122" max="5122" width="6.7109375" style="19" customWidth="1"/>
    <col min="5123" max="5123" width="8.140625" style="19" customWidth="1"/>
    <col min="5124" max="5125" width="16.7109375" style="19" customWidth="1"/>
    <col min="5126" max="5126" width="13.5703125" style="19" customWidth="1"/>
    <col min="5127" max="5127" width="14.28515625" style="19" customWidth="1"/>
    <col min="5128" max="5376" width="9.140625" style="19"/>
    <col min="5377" max="5377" width="51.140625" style="19" customWidth="1"/>
    <col min="5378" max="5378" width="6.7109375" style="19" customWidth="1"/>
    <col min="5379" max="5379" width="8.140625" style="19" customWidth="1"/>
    <col min="5380" max="5381" width="16.7109375" style="19" customWidth="1"/>
    <col min="5382" max="5382" width="13.5703125" style="19" customWidth="1"/>
    <col min="5383" max="5383" width="14.28515625" style="19" customWidth="1"/>
    <col min="5384" max="5632" width="9.140625" style="19"/>
    <col min="5633" max="5633" width="51.140625" style="19" customWidth="1"/>
    <col min="5634" max="5634" width="6.7109375" style="19" customWidth="1"/>
    <col min="5635" max="5635" width="8.140625" style="19" customWidth="1"/>
    <col min="5636" max="5637" width="16.7109375" style="19" customWidth="1"/>
    <col min="5638" max="5638" width="13.5703125" style="19" customWidth="1"/>
    <col min="5639" max="5639" width="14.28515625" style="19" customWidth="1"/>
    <col min="5640" max="5888" width="9.140625" style="19"/>
    <col min="5889" max="5889" width="51.140625" style="19" customWidth="1"/>
    <col min="5890" max="5890" width="6.7109375" style="19" customWidth="1"/>
    <col min="5891" max="5891" width="8.140625" style="19" customWidth="1"/>
    <col min="5892" max="5893" width="16.7109375" style="19" customWidth="1"/>
    <col min="5894" max="5894" width="13.5703125" style="19" customWidth="1"/>
    <col min="5895" max="5895" width="14.28515625" style="19" customWidth="1"/>
    <col min="5896" max="6144" width="9.140625" style="19"/>
    <col min="6145" max="6145" width="51.140625" style="19" customWidth="1"/>
    <col min="6146" max="6146" width="6.7109375" style="19" customWidth="1"/>
    <col min="6147" max="6147" width="8.140625" style="19" customWidth="1"/>
    <col min="6148" max="6149" width="16.7109375" style="19" customWidth="1"/>
    <col min="6150" max="6150" width="13.5703125" style="19" customWidth="1"/>
    <col min="6151" max="6151" width="14.28515625" style="19" customWidth="1"/>
    <col min="6152" max="6400" width="9.140625" style="19"/>
    <col min="6401" max="6401" width="51.140625" style="19" customWidth="1"/>
    <col min="6402" max="6402" width="6.7109375" style="19" customWidth="1"/>
    <col min="6403" max="6403" width="8.140625" style="19" customWidth="1"/>
    <col min="6404" max="6405" width="16.7109375" style="19" customWidth="1"/>
    <col min="6406" max="6406" width="13.5703125" style="19" customWidth="1"/>
    <col min="6407" max="6407" width="14.28515625" style="19" customWidth="1"/>
    <col min="6408" max="6656" width="9.140625" style="19"/>
    <col min="6657" max="6657" width="51.140625" style="19" customWidth="1"/>
    <col min="6658" max="6658" width="6.7109375" style="19" customWidth="1"/>
    <col min="6659" max="6659" width="8.140625" style="19" customWidth="1"/>
    <col min="6660" max="6661" width="16.7109375" style="19" customWidth="1"/>
    <col min="6662" max="6662" width="13.5703125" style="19" customWidth="1"/>
    <col min="6663" max="6663" width="14.28515625" style="19" customWidth="1"/>
    <col min="6664" max="6912" width="9.140625" style="19"/>
    <col min="6913" max="6913" width="51.140625" style="19" customWidth="1"/>
    <col min="6914" max="6914" width="6.7109375" style="19" customWidth="1"/>
    <col min="6915" max="6915" width="8.140625" style="19" customWidth="1"/>
    <col min="6916" max="6917" width="16.7109375" style="19" customWidth="1"/>
    <col min="6918" max="6918" width="13.5703125" style="19" customWidth="1"/>
    <col min="6919" max="6919" width="14.28515625" style="19" customWidth="1"/>
    <col min="6920" max="7168" width="9.140625" style="19"/>
    <col min="7169" max="7169" width="51.140625" style="19" customWidth="1"/>
    <col min="7170" max="7170" width="6.7109375" style="19" customWidth="1"/>
    <col min="7171" max="7171" width="8.140625" style="19" customWidth="1"/>
    <col min="7172" max="7173" width="16.7109375" style="19" customWidth="1"/>
    <col min="7174" max="7174" width="13.5703125" style="19" customWidth="1"/>
    <col min="7175" max="7175" width="14.28515625" style="19" customWidth="1"/>
    <col min="7176" max="7424" width="9.140625" style="19"/>
    <col min="7425" max="7425" width="51.140625" style="19" customWidth="1"/>
    <col min="7426" max="7426" width="6.7109375" style="19" customWidth="1"/>
    <col min="7427" max="7427" width="8.140625" style="19" customWidth="1"/>
    <col min="7428" max="7429" width="16.7109375" style="19" customWidth="1"/>
    <col min="7430" max="7430" width="13.5703125" style="19" customWidth="1"/>
    <col min="7431" max="7431" width="14.28515625" style="19" customWidth="1"/>
    <col min="7432" max="7680" width="9.140625" style="19"/>
    <col min="7681" max="7681" width="51.140625" style="19" customWidth="1"/>
    <col min="7682" max="7682" width="6.7109375" style="19" customWidth="1"/>
    <col min="7683" max="7683" width="8.140625" style="19" customWidth="1"/>
    <col min="7684" max="7685" width="16.7109375" style="19" customWidth="1"/>
    <col min="7686" max="7686" width="13.5703125" style="19" customWidth="1"/>
    <col min="7687" max="7687" width="14.28515625" style="19" customWidth="1"/>
    <col min="7688" max="7936" width="9.140625" style="19"/>
    <col min="7937" max="7937" width="51.140625" style="19" customWidth="1"/>
    <col min="7938" max="7938" width="6.7109375" style="19" customWidth="1"/>
    <col min="7939" max="7939" width="8.140625" style="19" customWidth="1"/>
    <col min="7940" max="7941" width="16.7109375" style="19" customWidth="1"/>
    <col min="7942" max="7942" width="13.5703125" style="19" customWidth="1"/>
    <col min="7943" max="7943" width="14.28515625" style="19" customWidth="1"/>
    <col min="7944" max="8192" width="9.140625" style="19"/>
    <col min="8193" max="8193" width="51.140625" style="19" customWidth="1"/>
    <col min="8194" max="8194" width="6.7109375" style="19" customWidth="1"/>
    <col min="8195" max="8195" width="8.140625" style="19" customWidth="1"/>
    <col min="8196" max="8197" width="16.7109375" style="19" customWidth="1"/>
    <col min="8198" max="8198" width="13.5703125" style="19" customWidth="1"/>
    <col min="8199" max="8199" width="14.28515625" style="19" customWidth="1"/>
    <col min="8200" max="8448" width="9.140625" style="19"/>
    <col min="8449" max="8449" width="51.140625" style="19" customWidth="1"/>
    <col min="8450" max="8450" width="6.7109375" style="19" customWidth="1"/>
    <col min="8451" max="8451" width="8.140625" style="19" customWidth="1"/>
    <col min="8452" max="8453" width="16.7109375" style="19" customWidth="1"/>
    <col min="8454" max="8454" width="13.5703125" style="19" customWidth="1"/>
    <col min="8455" max="8455" width="14.28515625" style="19" customWidth="1"/>
    <col min="8456" max="8704" width="9.140625" style="19"/>
    <col min="8705" max="8705" width="51.140625" style="19" customWidth="1"/>
    <col min="8706" max="8706" width="6.7109375" style="19" customWidth="1"/>
    <col min="8707" max="8707" width="8.140625" style="19" customWidth="1"/>
    <col min="8708" max="8709" width="16.7109375" style="19" customWidth="1"/>
    <col min="8710" max="8710" width="13.5703125" style="19" customWidth="1"/>
    <col min="8711" max="8711" width="14.28515625" style="19" customWidth="1"/>
    <col min="8712" max="8960" width="9.140625" style="19"/>
    <col min="8961" max="8961" width="51.140625" style="19" customWidth="1"/>
    <col min="8962" max="8962" width="6.7109375" style="19" customWidth="1"/>
    <col min="8963" max="8963" width="8.140625" style="19" customWidth="1"/>
    <col min="8964" max="8965" width="16.7109375" style="19" customWidth="1"/>
    <col min="8966" max="8966" width="13.5703125" style="19" customWidth="1"/>
    <col min="8967" max="8967" width="14.28515625" style="19" customWidth="1"/>
    <col min="8968" max="9216" width="9.140625" style="19"/>
    <col min="9217" max="9217" width="51.140625" style="19" customWidth="1"/>
    <col min="9218" max="9218" width="6.7109375" style="19" customWidth="1"/>
    <col min="9219" max="9219" width="8.140625" style="19" customWidth="1"/>
    <col min="9220" max="9221" width="16.7109375" style="19" customWidth="1"/>
    <col min="9222" max="9222" width="13.5703125" style="19" customWidth="1"/>
    <col min="9223" max="9223" width="14.28515625" style="19" customWidth="1"/>
    <col min="9224" max="9472" width="9.140625" style="19"/>
    <col min="9473" max="9473" width="51.140625" style="19" customWidth="1"/>
    <col min="9474" max="9474" width="6.7109375" style="19" customWidth="1"/>
    <col min="9475" max="9475" width="8.140625" style="19" customWidth="1"/>
    <col min="9476" max="9477" width="16.7109375" style="19" customWidth="1"/>
    <col min="9478" max="9478" width="13.5703125" style="19" customWidth="1"/>
    <col min="9479" max="9479" width="14.28515625" style="19" customWidth="1"/>
    <col min="9480" max="9728" width="9.140625" style="19"/>
    <col min="9729" max="9729" width="51.140625" style="19" customWidth="1"/>
    <col min="9730" max="9730" width="6.7109375" style="19" customWidth="1"/>
    <col min="9731" max="9731" width="8.140625" style="19" customWidth="1"/>
    <col min="9732" max="9733" width="16.7109375" style="19" customWidth="1"/>
    <col min="9734" max="9734" width="13.5703125" style="19" customWidth="1"/>
    <col min="9735" max="9735" width="14.28515625" style="19" customWidth="1"/>
    <col min="9736" max="9984" width="9.140625" style="19"/>
    <col min="9985" max="9985" width="51.140625" style="19" customWidth="1"/>
    <col min="9986" max="9986" width="6.7109375" style="19" customWidth="1"/>
    <col min="9987" max="9987" width="8.140625" style="19" customWidth="1"/>
    <col min="9988" max="9989" width="16.7109375" style="19" customWidth="1"/>
    <col min="9990" max="9990" width="13.5703125" style="19" customWidth="1"/>
    <col min="9991" max="9991" width="14.28515625" style="19" customWidth="1"/>
    <col min="9992" max="10240" width="9.140625" style="19"/>
    <col min="10241" max="10241" width="51.140625" style="19" customWidth="1"/>
    <col min="10242" max="10242" width="6.7109375" style="19" customWidth="1"/>
    <col min="10243" max="10243" width="8.140625" style="19" customWidth="1"/>
    <col min="10244" max="10245" width="16.7109375" style="19" customWidth="1"/>
    <col min="10246" max="10246" width="13.5703125" style="19" customWidth="1"/>
    <col min="10247" max="10247" width="14.28515625" style="19" customWidth="1"/>
    <col min="10248" max="10496" width="9.140625" style="19"/>
    <col min="10497" max="10497" width="51.140625" style="19" customWidth="1"/>
    <col min="10498" max="10498" width="6.7109375" style="19" customWidth="1"/>
    <col min="10499" max="10499" width="8.140625" style="19" customWidth="1"/>
    <col min="10500" max="10501" width="16.7109375" style="19" customWidth="1"/>
    <col min="10502" max="10502" width="13.5703125" style="19" customWidth="1"/>
    <col min="10503" max="10503" width="14.28515625" style="19" customWidth="1"/>
    <col min="10504" max="10752" width="9.140625" style="19"/>
    <col min="10753" max="10753" width="51.140625" style="19" customWidth="1"/>
    <col min="10754" max="10754" width="6.7109375" style="19" customWidth="1"/>
    <col min="10755" max="10755" width="8.140625" style="19" customWidth="1"/>
    <col min="10756" max="10757" width="16.7109375" style="19" customWidth="1"/>
    <col min="10758" max="10758" width="13.5703125" style="19" customWidth="1"/>
    <col min="10759" max="10759" width="14.28515625" style="19" customWidth="1"/>
    <col min="10760" max="11008" width="9.140625" style="19"/>
    <col min="11009" max="11009" width="51.140625" style="19" customWidth="1"/>
    <col min="11010" max="11010" width="6.7109375" style="19" customWidth="1"/>
    <col min="11011" max="11011" width="8.140625" style="19" customWidth="1"/>
    <col min="11012" max="11013" width="16.7109375" style="19" customWidth="1"/>
    <col min="11014" max="11014" width="13.5703125" style="19" customWidth="1"/>
    <col min="11015" max="11015" width="14.28515625" style="19" customWidth="1"/>
    <col min="11016" max="11264" width="9.140625" style="19"/>
    <col min="11265" max="11265" width="51.140625" style="19" customWidth="1"/>
    <col min="11266" max="11266" width="6.7109375" style="19" customWidth="1"/>
    <col min="11267" max="11267" width="8.140625" style="19" customWidth="1"/>
    <col min="11268" max="11269" width="16.7109375" style="19" customWidth="1"/>
    <col min="11270" max="11270" width="13.5703125" style="19" customWidth="1"/>
    <col min="11271" max="11271" width="14.28515625" style="19" customWidth="1"/>
    <col min="11272" max="11520" width="9.140625" style="19"/>
    <col min="11521" max="11521" width="51.140625" style="19" customWidth="1"/>
    <col min="11522" max="11522" width="6.7109375" style="19" customWidth="1"/>
    <col min="11523" max="11523" width="8.140625" style="19" customWidth="1"/>
    <col min="11524" max="11525" width="16.7109375" style="19" customWidth="1"/>
    <col min="11526" max="11526" width="13.5703125" style="19" customWidth="1"/>
    <col min="11527" max="11527" width="14.28515625" style="19" customWidth="1"/>
    <col min="11528" max="11776" width="9.140625" style="19"/>
    <col min="11777" max="11777" width="51.140625" style="19" customWidth="1"/>
    <col min="11778" max="11778" width="6.7109375" style="19" customWidth="1"/>
    <col min="11779" max="11779" width="8.140625" style="19" customWidth="1"/>
    <col min="11780" max="11781" width="16.7109375" style="19" customWidth="1"/>
    <col min="11782" max="11782" width="13.5703125" style="19" customWidth="1"/>
    <col min="11783" max="11783" width="14.28515625" style="19" customWidth="1"/>
    <col min="11784" max="12032" width="9.140625" style="19"/>
    <col min="12033" max="12033" width="51.140625" style="19" customWidth="1"/>
    <col min="12034" max="12034" width="6.7109375" style="19" customWidth="1"/>
    <col min="12035" max="12035" width="8.140625" style="19" customWidth="1"/>
    <col min="12036" max="12037" width="16.7109375" style="19" customWidth="1"/>
    <col min="12038" max="12038" width="13.5703125" style="19" customWidth="1"/>
    <col min="12039" max="12039" width="14.28515625" style="19" customWidth="1"/>
    <col min="12040" max="12288" width="9.140625" style="19"/>
    <col min="12289" max="12289" width="51.140625" style="19" customWidth="1"/>
    <col min="12290" max="12290" width="6.7109375" style="19" customWidth="1"/>
    <col min="12291" max="12291" width="8.140625" style="19" customWidth="1"/>
    <col min="12292" max="12293" width="16.7109375" style="19" customWidth="1"/>
    <col min="12294" max="12294" width="13.5703125" style="19" customWidth="1"/>
    <col min="12295" max="12295" width="14.28515625" style="19" customWidth="1"/>
    <col min="12296" max="12544" width="9.140625" style="19"/>
    <col min="12545" max="12545" width="51.140625" style="19" customWidth="1"/>
    <col min="12546" max="12546" width="6.7109375" style="19" customWidth="1"/>
    <col min="12547" max="12547" width="8.140625" style="19" customWidth="1"/>
    <col min="12548" max="12549" width="16.7109375" style="19" customWidth="1"/>
    <col min="12550" max="12550" width="13.5703125" style="19" customWidth="1"/>
    <col min="12551" max="12551" width="14.28515625" style="19" customWidth="1"/>
    <col min="12552" max="12800" width="9.140625" style="19"/>
    <col min="12801" max="12801" width="51.140625" style="19" customWidth="1"/>
    <col min="12802" max="12802" width="6.7109375" style="19" customWidth="1"/>
    <col min="12803" max="12803" width="8.140625" style="19" customWidth="1"/>
    <col min="12804" max="12805" width="16.7109375" style="19" customWidth="1"/>
    <col min="12806" max="12806" width="13.5703125" style="19" customWidth="1"/>
    <col min="12807" max="12807" width="14.28515625" style="19" customWidth="1"/>
    <col min="12808" max="13056" width="9.140625" style="19"/>
    <col min="13057" max="13057" width="51.140625" style="19" customWidth="1"/>
    <col min="13058" max="13058" width="6.7109375" style="19" customWidth="1"/>
    <col min="13059" max="13059" width="8.140625" style="19" customWidth="1"/>
    <col min="13060" max="13061" width="16.7109375" style="19" customWidth="1"/>
    <col min="13062" max="13062" width="13.5703125" style="19" customWidth="1"/>
    <col min="13063" max="13063" width="14.28515625" style="19" customWidth="1"/>
    <col min="13064" max="13312" width="9.140625" style="19"/>
    <col min="13313" max="13313" width="51.140625" style="19" customWidth="1"/>
    <col min="13314" max="13314" width="6.7109375" style="19" customWidth="1"/>
    <col min="13315" max="13315" width="8.140625" style="19" customWidth="1"/>
    <col min="13316" max="13317" width="16.7109375" style="19" customWidth="1"/>
    <col min="13318" max="13318" width="13.5703125" style="19" customWidth="1"/>
    <col min="13319" max="13319" width="14.28515625" style="19" customWidth="1"/>
    <col min="13320" max="13568" width="9.140625" style="19"/>
    <col min="13569" max="13569" width="51.140625" style="19" customWidth="1"/>
    <col min="13570" max="13570" width="6.7109375" style="19" customWidth="1"/>
    <col min="13571" max="13571" width="8.140625" style="19" customWidth="1"/>
    <col min="13572" max="13573" width="16.7109375" style="19" customWidth="1"/>
    <col min="13574" max="13574" width="13.5703125" style="19" customWidth="1"/>
    <col min="13575" max="13575" width="14.28515625" style="19" customWidth="1"/>
    <col min="13576" max="13824" width="9.140625" style="19"/>
    <col min="13825" max="13825" width="51.140625" style="19" customWidth="1"/>
    <col min="13826" max="13826" width="6.7109375" style="19" customWidth="1"/>
    <col min="13827" max="13827" width="8.140625" style="19" customWidth="1"/>
    <col min="13828" max="13829" width="16.7109375" style="19" customWidth="1"/>
    <col min="13830" max="13830" width="13.5703125" style="19" customWidth="1"/>
    <col min="13831" max="13831" width="14.28515625" style="19" customWidth="1"/>
    <col min="13832" max="14080" width="9.140625" style="19"/>
    <col min="14081" max="14081" width="51.140625" style="19" customWidth="1"/>
    <col min="14082" max="14082" width="6.7109375" style="19" customWidth="1"/>
    <col min="14083" max="14083" width="8.140625" style="19" customWidth="1"/>
    <col min="14084" max="14085" width="16.7109375" style="19" customWidth="1"/>
    <col min="14086" max="14086" width="13.5703125" style="19" customWidth="1"/>
    <col min="14087" max="14087" width="14.28515625" style="19" customWidth="1"/>
    <col min="14088" max="14336" width="9.140625" style="19"/>
    <col min="14337" max="14337" width="51.140625" style="19" customWidth="1"/>
    <col min="14338" max="14338" width="6.7109375" style="19" customWidth="1"/>
    <col min="14339" max="14339" width="8.140625" style="19" customWidth="1"/>
    <col min="14340" max="14341" width="16.7109375" style="19" customWidth="1"/>
    <col min="14342" max="14342" width="13.5703125" style="19" customWidth="1"/>
    <col min="14343" max="14343" width="14.28515625" style="19" customWidth="1"/>
    <col min="14344" max="14592" width="9.140625" style="19"/>
    <col min="14593" max="14593" width="51.140625" style="19" customWidth="1"/>
    <col min="14594" max="14594" width="6.7109375" style="19" customWidth="1"/>
    <col min="14595" max="14595" width="8.140625" style="19" customWidth="1"/>
    <col min="14596" max="14597" width="16.7109375" style="19" customWidth="1"/>
    <col min="14598" max="14598" width="13.5703125" style="19" customWidth="1"/>
    <col min="14599" max="14599" width="14.28515625" style="19" customWidth="1"/>
    <col min="14600" max="14848" width="9.140625" style="19"/>
    <col min="14849" max="14849" width="51.140625" style="19" customWidth="1"/>
    <col min="14850" max="14850" width="6.7109375" style="19" customWidth="1"/>
    <col min="14851" max="14851" width="8.140625" style="19" customWidth="1"/>
    <col min="14852" max="14853" width="16.7109375" style="19" customWidth="1"/>
    <col min="14854" max="14854" width="13.5703125" style="19" customWidth="1"/>
    <col min="14855" max="14855" width="14.28515625" style="19" customWidth="1"/>
    <col min="14856" max="15104" width="9.140625" style="19"/>
    <col min="15105" max="15105" width="51.140625" style="19" customWidth="1"/>
    <col min="15106" max="15106" width="6.7109375" style="19" customWidth="1"/>
    <col min="15107" max="15107" width="8.140625" style="19" customWidth="1"/>
    <col min="15108" max="15109" width="16.7109375" style="19" customWidth="1"/>
    <col min="15110" max="15110" width="13.5703125" style="19" customWidth="1"/>
    <col min="15111" max="15111" width="14.28515625" style="19" customWidth="1"/>
    <col min="15112" max="15360" width="9.140625" style="19"/>
    <col min="15361" max="15361" width="51.140625" style="19" customWidth="1"/>
    <col min="15362" max="15362" width="6.7109375" style="19" customWidth="1"/>
    <col min="15363" max="15363" width="8.140625" style="19" customWidth="1"/>
    <col min="15364" max="15365" width="16.7109375" style="19" customWidth="1"/>
    <col min="15366" max="15366" width="13.5703125" style="19" customWidth="1"/>
    <col min="15367" max="15367" width="14.28515625" style="19" customWidth="1"/>
    <col min="15368" max="15616" width="9.140625" style="19"/>
    <col min="15617" max="15617" width="51.140625" style="19" customWidth="1"/>
    <col min="15618" max="15618" width="6.7109375" style="19" customWidth="1"/>
    <col min="15619" max="15619" width="8.140625" style="19" customWidth="1"/>
    <col min="15620" max="15621" width="16.7109375" style="19" customWidth="1"/>
    <col min="15622" max="15622" width="13.5703125" style="19" customWidth="1"/>
    <col min="15623" max="15623" width="14.28515625" style="19" customWidth="1"/>
    <col min="15624" max="15872" width="9.140625" style="19"/>
    <col min="15873" max="15873" width="51.140625" style="19" customWidth="1"/>
    <col min="15874" max="15874" width="6.7109375" style="19" customWidth="1"/>
    <col min="15875" max="15875" width="8.140625" style="19" customWidth="1"/>
    <col min="15876" max="15877" width="16.7109375" style="19" customWidth="1"/>
    <col min="15878" max="15878" width="13.5703125" style="19" customWidth="1"/>
    <col min="15879" max="15879" width="14.28515625" style="19" customWidth="1"/>
    <col min="15880" max="16128" width="9.140625" style="19"/>
    <col min="16129" max="16129" width="51.140625" style="19" customWidth="1"/>
    <col min="16130" max="16130" width="6.7109375" style="19" customWidth="1"/>
    <col min="16131" max="16131" width="8.140625" style="19" customWidth="1"/>
    <col min="16132" max="16133" width="16.7109375" style="19" customWidth="1"/>
    <col min="16134" max="16134" width="13.5703125" style="19" customWidth="1"/>
    <col min="16135" max="16135" width="14.28515625" style="19" customWidth="1"/>
    <col min="16136" max="16384" width="9.140625" style="19"/>
  </cols>
  <sheetData>
    <row r="1" spans="1:7" ht="15.75" customHeight="1" x14ac:dyDescent="0.2">
      <c r="A1" s="45"/>
      <c r="B1" s="45"/>
      <c r="C1" s="46"/>
    </row>
    <row r="2" spans="1:7" ht="37.5" customHeight="1" x14ac:dyDescent="0.2">
      <c r="A2" s="45"/>
      <c r="B2" s="45"/>
      <c r="C2" s="47"/>
    </row>
    <row r="3" spans="1:7" ht="19.5" customHeight="1" x14ac:dyDescent="0.2">
      <c r="A3" s="33"/>
      <c r="B3" s="33"/>
      <c r="C3" s="33"/>
    </row>
    <row r="4" spans="1:7" ht="19.5" customHeight="1" x14ac:dyDescent="0.2">
      <c r="A4" s="20"/>
    </row>
    <row r="5" spans="1:7" ht="19.5" customHeight="1" x14ac:dyDescent="0.2">
      <c r="A5" s="48"/>
    </row>
    <row r="6" spans="1:7" ht="15.75" customHeight="1" x14ac:dyDescent="0.2">
      <c r="A6" s="33"/>
      <c r="B6" s="33"/>
      <c r="C6" s="49"/>
    </row>
    <row r="7" spans="1:7" ht="15.75" customHeight="1" x14ac:dyDescent="0.2">
      <c r="A7" s="195" t="s">
        <v>676</v>
      </c>
      <c r="B7" s="197" t="s">
        <v>131</v>
      </c>
      <c r="C7" s="197" t="s">
        <v>677</v>
      </c>
      <c r="D7" s="197" t="s">
        <v>1046</v>
      </c>
      <c r="E7" s="197" t="s">
        <v>1047</v>
      </c>
      <c r="F7" s="197" t="s">
        <v>678</v>
      </c>
      <c r="G7" s="193" t="s">
        <v>679</v>
      </c>
    </row>
    <row r="8" spans="1:7" ht="28.5" customHeight="1" x14ac:dyDescent="0.2">
      <c r="A8" s="196"/>
      <c r="B8" s="191"/>
      <c r="C8" s="191"/>
      <c r="D8" s="191"/>
      <c r="E8" s="191"/>
      <c r="F8" s="191"/>
      <c r="G8" s="194"/>
    </row>
    <row r="9" spans="1:7" ht="15.75" customHeight="1" x14ac:dyDescent="0.2">
      <c r="A9" s="123" t="s">
        <v>680</v>
      </c>
      <c r="B9" s="71"/>
      <c r="C9" s="72"/>
      <c r="D9" s="73">
        <v>0</v>
      </c>
      <c r="E9" s="73">
        <v>0</v>
      </c>
      <c r="F9" s="73">
        <v>0</v>
      </c>
      <c r="G9" s="124">
        <v>0</v>
      </c>
    </row>
    <row r="10" spans="1:7" ht="25.5" customHeight="1" x14ac:dyDescent="0.2">
      <c r="A10" s="125" t="s">
        <v>681</v>
      </c>
      <c r="B10" s="74" t="s">
        <v>682</v>
      </c>
      <c r="C10" s="75"/>
      <c r="D10" s="65">
        <v>17001367285</v>
      </c>
      <c r="E10" s="65">
        <f>SUM(E11:E13)</f>
        <v>5609347033</v>
      </c>
      <c r="F10" s="65">
        <v>44461737614</v>
      </c>
      <c r="G10" s="126">
        <f>SUM(G11:G13)</f>
        <v>21837782360</v>
      </c>
    </row>
    <row r="11" spans="1:7" ht="15.75" customHeight="1" x14ac:dyDescent="0.2">
      <c r="A11" s="125" t="s">
        <v>683</v>
      </c>
      <c r="B11" s="74" t="s">
        <v>684</v>
      </c>
      <c r="C11" s="75" t="s">
        <v>685</v>
      </c>
      <c r="D11" s="65">
        <v>11883970000</v>
      </c>
      <c r="E11" s="65">
        <v>815832600</v>
      </c>
      <c r="F11" s="65">
        <v>23492343891</v>
      </c>
      <c r="G11" s="126">
        <v>1108174400</v>
      </c>
    </row>
    <row r="12" spans="1:7" ht="15.75" customHeight="1" x14ac:dyDescent="0.2">
      <c r="A12" s="125" t="s">
        <v>686</v>
      </c>
      <c r="B12" s="74" t="s">
        <v>687</v>
      </c>
      <c r="C12" s="75" t="s">
        <v>688</v>
      </c>
      <c r="D12" s="65">
        <v>0</v>
      </c>
      <c r="E12" s="65">
        <v>0</v>
      </c>
      <c r="F12" s="65">
        <v>0</v>
      </c>
      <c r="G12" s="126">
        <v>0</v>
      </c>
    </row>
    <row r="13" spans="1:7" ht="15.75" customHeight="1" x14ac:dyDescent="0.2">
      <c r="A13" s="125" t="s">
        <v>689</v>
      </c>
      <c r="B13" s="74" t="s">
        <v>690</v>
      </c>
      <c r="C13" s="75"/>
      <c r="D13" s="65">
        <v>5117397285</v>
      </c>
      <c r="E13" s="65">
        <v>4793514433</v>
      </c>
      <c r="F13" s="65">
        <v>20969393723</v>
      </c>
      <c r="G13" s="126">
        <v>20729607960</v>
      </c>
    </row>
    <row r="14" spans="1:7" ht="15.75" customHeight="1" x14ac:dyDescent="0.2">
      <c r="A14" s="125" t="s">
        <v>691</v>
      </c>
      <c r="B14" s="74" t="s">
        <v>692</v>
      </c>
      <c r="C14" s="75"/>
      <c r="D14" s="65">
        <v>0</v>
      </c>
      <c r="E14" s="65">
        <v>0</v>
      </c>
      <c r="F14" s="65">
        <v>0</v>
      </c>
      <c r="G14" s="126">
        <v>0</v>
      </c>
    </row>
    <row r="15" spans="1:7" ht="15.75" customHeight="1" x14ac:dyDescent="0.2">
      <c r="A15" s="125" t="s">
        <v>693</v>
      </c>
      <c r="B15" s="74" t="s">
        <v>694</v>
      </c>
      <c r="C15" s="75"/>
      <c r="D15" s="65">
        <v>43312</v>
      </c>
      <c r="E15" s="65">
        <v>0</v>
      </c>
      <c r="F15" s="65">
        <v>43312</v>
      </c>
      <c r="G15" s="126">
        <v>0</v>
      </c>
    </row>
    <row r="16" spans="1:7" ht="15.75" customHeight="1" x14ac:dyDescent="0.2">
      <c r="A16" s="125" t="s">
        <v>695</v>
      </c>
      <c r="B16" s="74" t="s">
        <v>696</v>
      </c>
      <c r="C16" s="75"/>
      <c r="D16" s="65">
        <v>0</v>
      </c>
      <c r="E16" s="65">
        <v>0</v>
      </c>
      <c r="F16" s="65">
        <v>0</v>
      </c>
      <c r="G16" s="126">
        <v>0</v>
      </c>
    </row>
    <row r="17" spans="1:7" ht="15.75" customHeight="1" x14ac:dyDescent="0.2">
      <c r="A17" s="125" t="s">
        <v>697</v>
      </c>
      <c r="B17" s="74" t="s">
        <v>698</v>
      </c>
      <c r="C17" s="75"/>
      <c r="D17" s="65">
        <v>0</v>
      </c>
      <c r="E17" s="65">
        <v>0</v>
      </c>
      <c r="F17" s="65">
        <v>0</v>
      </c>
      <c r="G17" s="126">
        <v>0</v>
      </c>
    </row>
    <row r="18" spans="1:7" ht="15.75" customHeight="1" x14ac:dyDescent="0.2">
      <c r="A18" s="125" t="s">
        <v>699</v>
      </c>
      <c r="B18" s="74" t="s">
        <v>700</v>
      </c>
      <c r="C18" s="75"/>
      <c r="D18" s="65">
        <v>121653106</v>
      </c>
      <c r="E18" s="65">
        <v>23387490</v>
      </c>
      <c r="F18" s="65">
        <v>226455594</v>
      </c>
      <c r="G18" s="126">
        <v>83386099</v>
      </c>
    </row>
    <row r="19" spans="1:7" ht="15.75" customHeight="1" x14ac:dyDescent="0.2">
      <c r="A19" s="125" t="s">
        <v>701</v>
      </c>
      <c r="B19" s="74" t="s">
        <v>702</v>
      </c>
      <c r="C19" s="75"/>
      <c r="D19" s="65">
        <v>0</v>
      </c>
      <c r="E19" s="65">
        <v>0</v>
      </c>
      <c r="F19" s="65">
        <v>0</v>
      </c>
      <c r="G19" s="126">
        <v>0</v>
      </c>
    </row>
    <row r="20" spans="1:7" ht="15.75" customHeight="1" x14ac:dyDescent="0.2">
      <c r="A20" s="125" t="s">
        <v>703</v>
      </c>
      <c r="B20" s="74" t="s">
        <v>704</v>
      </c>
      <c r="C20" s="75"/>
      <c r="D20" s="65">
        <v>18052000000</v>
      </c>
      <c r="E20" s="65">
        <v>0</v>
      </c>
      <c r="F20" s="65">
        <v>18052000000</v>
      </c>
      <c r="G20" s="126">
        <v>0</v>
      </c>
    </row>
    <row r="21" spans="1:7" ht="15.75" customHeight="1" x14ac:dyDescent="0.2">
      <c r="A21" s="125" t="s">
        <v>705</v>
      </c>
      <c r="B21" s="74" t="s">
        <v>706</v>
      </c>
      <c r="C21" s="75"/>
      <c r="D21" s="65">
        <v>0</v>
      </c>
      <c r="E21" s="65">
        <v>0</v>
      </c>
      <c r="F21" s="65">
        <v>0</v>
      </c>
      <c r="G21" s="126">
        <v>0</v>
      </c>
    </row>
    <row r="22" spans="1:7" ht="15.75" customHeight="1" x14ac:dyDescent="0.2">
      <c r="A22" s="125" t="s">
        <v>707</v>
      </c>
      <c r="B22" s="74" t="s">
        <v>708</v>
      </c>
      <c r="C22" s="75"/>
      <c r="D22" s="65">
        <v>0</v>
      </c>
      <c r="E22" s="65">
        <v>0</v>
      </c>
      <c r="F22" s="65">
        <v>0</v>
      </c>
      <c r="G22" s="126">
        <v>0</v>
      </c>
    </row>
    <row r="23" spans="1:7" ht="15.75" customHeight="1" x14ac:dyDescent="0.2">
      <c r="A23" s="125" t="s">
        <v>709</v>
      </c>
      <c r="B23" s="74" t="s">
        <v>710</v>
      </c>
      <c r="C23" s="75"/>
      <c r="D23" s="65">
        <v>114519940</v>
      </c>
      <c r="E23" s="65">
        <v>0</v>
      </c>
      <c r="F23" s="65">
        <v>190454764</v>
      </c>
      <c r="G23" s="126">
        <v>0</v>
      </c>
    </row>
    <row r="24" spans="1:7" ht="15.75" customHeight="1" x14ac:dyDescent="0.2">
      <c r="A24" s="123" t="s">
        <v>711</v>
      </c>
      <c r="B24" s="71" t="s">
        <v>712</v>
      </c>
      <c r="C24" s="72"/>
      <c r="D24" s="73">
        <f>D10+D14+D15+D16+D17+D18+D19+D20+D21+D22+D23</f>
        <v>35289583643</v>
      </c>
      <c r="E24" s="73">
        <f>E10+E14+E15+E16+E17+E18+E19+E20+E21+E22+E23</f>
        <v>5632734523</v>
      </c>
      <c r="F24" s="73">
        <f>F10+F14+F15+F16+F17+F18+F19+F20+F21+F22+F23</f>
        <v>62930691284</v>
      </c>
      <c r="G24" s="124">
        <f>G10+G14+G15+G16+G17+G18+G19+G20+G21+G22+G23</f>
        <v>21921168459</v>
      </c>
    </row>
    <row r="25" spans="1:7" ht="15.75" customHeight="1" x14ac:dyDescent="0.2">
      <c r="A25" s="123" t="s">
        <v>713</v>
      </c>
      <c r="B25" s="71"/>
      <c r="C25" s="72"/>
      <c r="D25" s="73">
        <v>0</v>
      </c>
      <c r="E25" s="73">
        <v>0</v>
      </c>
      <c r="F25" s="73">
        <v>0</v>
      </c>
      <c r="G25" s="124">
        <v>0</v>
      </c>
    </row>
    <row r="26" spans="1:7" ht="15.75" customHeight="1" x14ac:dyDescent="0.2">
      <c r="A26" s="125" t="s">
        <v>714</v>
      </c>
      <c r="B26" s="74" t="s">
        <v>715</v>
      </c>
      <c r="C26" s="75"/>
      <c r="D26" s="65">
        <v>17909428218</v>
      </c>
      <c r="E26" s="65">
        <v>0</v>
      </c>
      <c r="F26" s="65">
        <v>17973953834</v>
      </c>
      <c r="G26" s="126">
        <v>0</v>
      </c>
    </row>
    <row r="27" spans="1:7" ht="15.75" customHeight="1" x14ac:dyDescent="0.2">
      <c r="A27" s="125" t="s">
        <v>716</v>
      </c>
      <c r="B27" s="74" t="s">
        <v>717</v>
      </c>
      <c r="C27" s="75" t="s">
        <v>685</v>
      </c>
      <c r="D27" s="65">
        <v>7627585500</v>
      </c>
      <c r="E27" s="65">
        <v>0</v>
      </c>
      <c r="F27" s="65">
        <v>12306032722</v>
      </c>
      <c r="G27" s="126">
        <v>0</v>
      </c>
    </row>
    <row r="28" spans="1:7" ht="15.75" customHeight="1" x14ac:dyDescent="0.2">
      <c r="A28" s="125" t="s">
        <v>718</v>
      </c>
      <c r="B28" s="74" t="s">
        <v>719</v>
      </c>
      <c r="C28" s="75"/>
      <c r="D28" s="65">
        <v>10281842718</v>
      </c>
      <c r="E28" s="65">
        <v>0</v>
      </c>
      <c r="F28" s="65">
        <v>5667921112</v>
      </c>
      <c r="G28" s="126">
        <v>0</v>
      </c>
    </row>
    <row r="29" spans="1:7" ht="15.75" customHeight="1" x14ac:dyDescent="0.2">
      <c r="A29" s="125" t="s">
        <v>720</v>
      </c>
      <c r="B29" s="74" t="s">
        <v>721</v>
      </c>
      <c r="C29" s="75"/>
      <c r="D29" s="65">
        <v>0</v>
      </c>
      <c r="E29" s="65">
        <v>0</v>
      </c>
      <c r="F29" s="65">
        <v>0</v>
      </c>
      <c r="G29" s="126">
        <v>0</v>
      </c>
    </row>
    <row r="30" spans="1:7" ht="15.75" customHeight="1" x14ac:dyDescent="0.2">
      <c r="A30" s="125" t="s">
        <v>722</v>
      </c>
      <c r="B30" s="74" t="s">
        <v>723</v>
      </c>
      <c r="C30" s="75"/>
      <c r="D30" s="65">
        <v>0</v>
      </c>
      <c r="E30" s="65">
        <v>0</v>
      </c>
      <c r="F30" s="65">
        <v>0</v>
      </c>
      <c r="G30" s="126">
        <v>0</v>
      </c>
    </row>
    <row r="31" spans="1:7" ht="25.5" customHeight="1" x14ac:dyDescent="0.2">
      <c r="A31" s="125" t="s">
        <v>724</v>
      </c>
      <c r="B31" s="74" t="s">
        <v>725</v>
      </c>
      <c r="C31" s="75"/>
      <c r="D31" s="65">
        <v>0</v>
      </c>
      <c r="E31" s="65">
        <v>0</v>
      </c>
      <c r="F31" s="65">
        <v>0</v>
      </c>
      <c r="G31" s="126">
        <v>0</v>
      </c>
    </row>
    <row r="32" spans="1:7" ht="25.5" customHeight="1" x14ac:dyDescent="0.2">
      <c r="A32" s="125" t="s">
        <v>726</v>
      </c>
      <c r="B32" s="74" t="s">
        <v>727</v>
      </c>
      <c r="C32" s="75"/>
      <c r="D32" s="65">
        <v>0</v>
      </c>
      <c r="E32" s="65">
        <v>0</v>
      </c>
      <c r="F32" s="65">
        <v>0</v>
      </c>
      <c r="G32" s="126">
        <v>0</v>
      </c>
    </row>
    <row r="33" spans="1:7" ht="15.75" customHeight="1" x14ac:dyDescent="0.2">
      <c r="A33" s="125" t="s">
        <v>728</v>
      </c>
      <c r="B33" s="74" t="s">
        <v>729</v>
      </c>
      <c r="C33" s="75"/>
      <c r="D33" s="65">
        <v>0</v>
      </c>
      <c r="E33" s="65">
        <v>0</v>
      </c>
      <c r="F33" s="65">
        <v>0</v>
      </c>
      <c r="G33" s="126">
        <v>0</v>
      </c>
    </row>
    <row r="34" spans="1:7" ht="15.75" customHeight="1" x14ac:dyDescent="0.2">
      <c r="A34" s="125" t="s">
        <v>730</v>
      </c>
      <c r="B34" s="74" t="s">
        <v>731</v>
      </c>
      <c r="C34" s="75"/>
      <c r="D34" s="65">
        <v>89590870</v>
      </c>
      <c r="E34" s="65">
        <v>0</v>
      </c>
      <c r="F34" s="65">
        <v>89590870</v>
      </c>
      <c r="G34" s="126">
        <v>0</v>
      </c>
    </row>
    <row r="35" spans="1:7" ht="15.75" customHeight="1" x14ac:dyDescent="0.2">
      <c r="A35" s="125" t="s">
        <v>732</v>
      </c>
      <c r="B35" s="74" t="s">
        <v>733</v>
      </c>
      <c r="C35" s="75"/>
      <c r="D35" s="65">
        <v>19635511602</v>
      </c>
      <c r="E35" s="65">
        <v>345176370</v>
      </c>
      <c r="F35" s="65">
        <v>21249249725</v>
      </c>
      <c r="G35" s="126">
        <v>2350095105</v>
      </c>
    </row>
    <row r="36" spans="1:7" ht="15.75" customHeight="1" x14ac:dyDescent="0.2">
      <c r="A36" s="125" t="s">
        <v>734</v>
      </c>
      <c r="B36" s="74" t="s">
        <v>735</v>
      </c>
      <c r="C36" s="75"/>
      <c r="D36" s="65">
        <v>0</v>
      </c>
      <c r="E36" s="65">
        <v>0</v>
      </c>
      <c r="F36" s="65">
        <v>0</v>
      </c>
      <c r="G36" s="126">
        <v>0</v>
      </c>
    </row>
    <row r="37" spans="1:7" ht="15.75" customHeight="1" x14ac:dyDescent="0.2">
      <c r="A37" s="125" t="s">
        <v>736</v>
      </c>
      <c r="B37" s="74" t="s">
        <v>737</v>
      </c>
      <c r="C37" s="75"/>
      <c r="D37" s="65">
        <v>0</v>
      </c>
      <c r="E37" s="65">
        <v>0</v>
      </c>
      <c r="F37" s="65">
        <v>0</v>
      </c>
      <c r="G37" s="126">
        <v>0</v>
      </c>
    </row>
    <row r="38" spans="1:7" ht="15.75" customHeight="1" x14ac:dyDescent="0.2">
      <c r="A38" s="125" t="s">
        <v>738</v>
      </c>
      <c r="B38" s="74" t="s">
        <v>739</v>
      </c>
      <c r="C38" s="75"/>
      <c r="D38" s="65">
        <v>0</v>
      </c>
      <c r="E38" s="65">
        <v>0</v>
      </c>
      <c r="F38" s="65">
        <v>236438</v>
      </c>
      <c r="G38" s="126">
        <v>0</v>
      </c>
    </row>
    <row r="39" spans="1:7" ht="15.75" customHeight="1" x14ac:dyDescent="0.2">
      <c r="A39" s="125" t="s">
        <v>740</v>
      </c>
      <c r="B39" s="74" t="s">
        <v>741</v>
      </c>
      <c r="C39" s="75"/>
      <c r="D39" s="65">
        <v>164772683</v>
      </c>
      <c r="E39" s="65">
        <v>0</v>
      </c>
      <c r="F39" s="65">
        <v>164772683</v>
      </c>
      <c r="G39" s="126">
        <v>0</v>
      </c>
    </row>
    <row r="40" spans="1:7" ht="15.75" customHeight="1" x14ac:dyDescent="0.2">
      <c r="A40" s="125" t="s">
        <v>742</v>
      </c>
      <c r="B40" s="74" t="s">
        <v>743</v>
      </c>
      <c r="C40" s="75"/>
      <c r="D40" s="65">
        <v>0</v>
      </c>
      <c r="E40" s="65">
        <v>0</v>
      </c>
      <c r="F40" s="65">
        <v>461000</v>
      </c>
      <c r="G40" s="126">
        <v>0</v>
      </c>
    </row>
    <row r="41" spans="1:7" ht="25.5" customHeight="1" x14ac:dyDescent="0.2">
      <c r="A41" s="125" t="s">
        <v>744</v>
      </c>
      <c r="B41" s="74" t="s">
        <v>745</v>
      </c>
      <c r="C41" s="75"/>
      <c r="D41" s="65">
        <v>0</v>
      </c>
      <c r="E41" s="65">
        <v>0</v>
      </c>
      <c r="F41" s="65">
        <v>0</v>
      </c>
      <c r="G41" s="126">
        <v>0</v>
      </c>
    </row>
    <row r="42" spans="1:7" ht="15.75" customHeight="1" x14ac:dyDescent="0.2">
      <c r="A42" s="123" t="s">
        <v>746</v>
      </c>
      <c r="B42" s="71" t="s">
        <v>747</v>
      </c>
      <c r="C42" s="72"/>
      <c r="D42" s="73">
        <f>D26+D30+D31+D32+D33+D34+D35+D36+D37+D38+D39+D40</f>
        <v>37799303373</v>
      </c>
      <c r="E42" s="73">
        <f>E26+E30+E31+E32+E33+E34+E35+E36+E37+E38+E39+E40</f>
        <v>345176370</v>
      </c>
      <c r="F42" s="73">
        <f>F26+F30+F31+F32+F33+F34+F35+F36+F37+F38+F39+F40</f>
        <v>39478264550</v>
      </c>
      <c r="G42" s="124">
        <f>G26+G30+G31+G32+G33+G34+G35+G36+G37+G38+G39+G40</f>
        <v>2350095105</v>
      </c>
    </row>
    <row r="43" spans="1:7" ht="15.75" customHeight="1" x14ac:dyDescent="0.2">
      <c r="A43" s="123" t="s">
        <v>748</v>
      </c>
      <c r="B43" s="71"/>
      <c r="C43" s="72"/>
      <c r="D43" s="73">
        <v>0</v>
      </c>
      <c r="E43" s="73">
        <v>0</v>
      </c>
      <c r="F43" s="73">
        <v>0</v>
      </c>
      <c r="G43" s="124">
        <v>0</v>
      </c>
    </row>
    <row r="44" spans="1:7" ht="15.75" customHeight="1" x14ac:dyDescent="0.2">
      <c r="A44" s="125" t="s">
        <v>749</v>
      </c>
      <c r="B44" s="74" t="s">
        <v>750</v>
      </c>
      <c r="C44" s="75"/>
      <c r="D44" s="65">
        <v>0</v>
      </c>
      <c r="E44" s="65">
        <v>0</v>
      </c>
      <c r="F44" s="65">
        <v>0</v>
      </c>
      <c r="G44" s="126">
        <v>0</v>
      </c>
    </row>
    <row r="45" spans="1:7" ht="15.75" customHeight="1" x14ac:dyDescent="0.2">
      <c r="A45" s="125" t="s">
        <v>751</v>
      </c>
      <c r="B45" s="74" t="s">
        <v>752</v>
      </c>
      <c r="C45" s="75"/>
      <c r="D45" s="65">
        <v>64034397</v>
      </c>
      <c r="E45" s="65">
        <v>0</v>
      </c>
      <c r="F45" s="65">
        <v>94674427</v>
      </c>
      <c r="G45" s="126">
        <v>0</v>
      </c>
    </row>
    <row r="46" spans="1:7" ht="25.5" customHeight="1" x14ac:dyDescent="0.2">
      <c r="A46" s="125" t="s">
        <v>753</v>
      </c>
      <c r="B46" s="74" t="s">
        <v>754</v>
      </c>
      <c r="C46" s="75"/>
      <c r="D46" s="65">
        <v>0</v>
      </c>
      <c r="E46" s="65">
        <v>0</v>
      </c>
      <c r="F46" s="65">
        <v>0</v>
      </c>
      <c r="G46" s="126">
        <v>0</v>
      </c>
    </row>
    <row r="47" spans="1:7" ht="15.75" customHeight="1" x14ac:dyDescent="0.2">
      <c r="A47" s="125" t="s">
        <v>755</v>
      </c>
      <c r="B47" s="74" t="s">
        <v>756</v>
      </c>
      <c r="C47" s="75"/>
      <c r="D47" s="65">
        <v>0</v>
      </c>
      <c r="E47" s="65">
        <v>0</v>
      </c>
      <c r="F47" s="65">
        <v>0</v>
      </c>
      <c r="G47" s="126">
        <v>0</v>
      </c>
    </row>
    <row r="48" spans="1:7" ht="15.75" customHeight="1" x14ac:dyDescent="0.2">
      <c r="A48" s="123" t="s">
        <v>757</v>
      </c>
      <c r="B48" s="71" t="s">
        <v>758</v>
      </c>
      <c r="C48" s="72"/>
      <c r="D48" s="73">
        <f>D44+D45+D46+D47</f>
        <v>64034397</v>
      </c>
      <c r="E48" s="73">
        <f>E44+E45+E46+E47</f>
        <v>0</v>
      </c>
      <c r="F48" s="73">
        <f>F44+F45+F46+F47</f>
        <v>94674427</v>
      </c>
      <c r="G48" s="124">
        <f>G44+G45+G46+G47</f>
        <v>0</v>
      </c>
    </row>
    <row r="49" spans="1:7" ht="15.75" customHeight="1" x14ac:dyDescent="0.2">
      <c r="A49" s="123" t="s">
        <v>759</v>
      </c>
      <c r="B49" s="71"/>
      <c r="C49" s="72"/>
      <c r="D49" s="73">
        <v>0</v>
      </c>
      <c r="E49" s="73">
        <v>0</v>
      </c>
      <c r="F49" s="73">
        <v>0</v>
      </c>
      <c r="G49" s="124">
        <v>0</v>
      </c>
    </row>
    <row r="50" spans="1:7" ht="15.75" customHeight="1" x14ac:dyDescent="0.2">
      <c r="A50" s="125" t="s">
        <v>760</v>
      </c>
      <c r="B50" s="74" t="s">
        <v>761</v>
      </c>
      <c r="C50" s="75"/>
      <c r="D50" s="65">
        <v>0</v>
      </c>
      <c r="E50" s="65">
        <v>0</v>
      </c>
      <c r="F50" s="65">
        <v>0</v>
      </c>
      <c r="G50" s="126">
        <v>0</v>
      </c>
    </row>
    <row r="51" spans="1:7" ht="15.75" customHeight="1" x14ac:dyDescent="0.2">
      <c r="A51" s="125" t="s">
        <v>762</v>
      </c>
      <c r="B51" s="74" t="s">
        <v>763</v>
      </c>
      <c r="C51" s="75"/>
      <c r="D51" s="65">
        <v>100252837</v>
      </c>
      <c r="E51" s="65">
        <v>0</v>
      </c>
      <c r="F51" s="65">
        <v>101470427</v>
      </c>
      <c r="G51" s="126">
        <v>0</v>
      </c>
    </row>
    <row r="52" spans="1:7" ht="25.5" customHeight="1" x14ac:dyDescent="0.2">
      <c r="A52" s="125" t="s">
        <v>764</v>
      </c>
      <c r="B52" s="74" t="s">
        <v>765</v>
      </c>
      <c r="C52" s="75"/>
      <c r="D52" s="65">
        <v>0</v>
      </c>
      <c r="E52" s="65">
        <v>0</v>
      </c>
      <c r="F52" s="65">
        <v>0</v>
      </c>
      <c r="G52" s="126">
        <v>0</v>
      </c>
    </row>
    <row r="53" spans="1:7" ht="15.75" customHeight="1" x14ac:dyDescent="0.2">
      <c r="A53" s="125" t="s">
        <v>766</v>
      </c>
      <c r="B53" s="74" t="s">
        <v>767</v>
      </c>
      <c r="C53" s="75"/>
      <c r="D53" s="65">
        <v>0</v>
      </c>
      <c r="E53" s="65">
        <v>0</v>
      </c>
      <c r="F53" s="65">
        <v>0</v>
      </c>
      <c r="G53" s="126">
        <v>0</v>
      </c>
    </row>
    <row r="54" spans="1:7" ht="15.75" customHeight="1" x14ac:dyDescent="0.2">
      <c r="A54" s="123" t="s">
        <v>768</v>
      </c>
      <c r="B54" s="71" t="s">
        <v>769</v>
      </c>
      <c r="C54" s="72"/>
      <c r="D54" s="73">
        <v>100252837</v>
      </c>
      <c r="E54" s="73">
        <v>0</v>
      </c>
      <c r="F54" s="73">
        <v>101470427</v>
      </c>
      <c r="G54" s="124">
        <v>0</v>
      </c>
    </row>
    <row r="55" spans="1:7" ht="15.75" customHeight="1" x14ac:dyDescent="0.2">
      <c r="A55" s="123" t="s">
        <v>770</v>
      </c>
      <c r="B55" s="71" t="s">
        <v>771</v>
      </c>
      <c r="C55" s="72"/>
      <c r="D55" s="73">
        <v>0</v>
      </c>
      <c r="E55" s="73">
        <v>0</v>
      </c>
      <c r="F55" s="73">
        <v>0</v>
      </c>
      <c r="G55" s="124">
        <v>0</v>
      </c>
    </row>
    <row r="56" spans="1:7" ht="15.75" customHeight="1" x14ac:dyDescent="0.2">
      <c r="A56" s="123" t="s">
        <v>772</v>
      </c>
      <c r="B56" s="71" t="s">
        <v>773</v>
      </c>
      <c r="C56" s="72" t="s">
        <v>774</v>
      </c>
      <c r="D56" s="73">
        <v>4930376939</v>
      </c>
      <c r="E56" s="73">
        <v>1256090836</v>
      </c>
      <c r="F56" s="73">
        <v>8775213239</v>
      </c>
      <c r="G56" s="124">
        <v>7283496003</v>
      </c>
    </row>
    <row r="57" spans="1:7" ht="15.75" customHeight="1" x14ac:dyDescent="0.2">
      <c r="A57" s="123" t="s">
        <v>775</v>
      </c>
      <c r="B57" s="71" t="s">
        <v>776</v>
      </c>
      <c r="C57" s="72"/>
      <c r="D57" s="73">
        <f>D24+D48-D42-D54-D55-D56</f>
        <v>-7476315109</v>
      </c>
      <c r="E57" s="73">
        <f>E24+E48-E42-E54-E55-E56</f>
        <v>4031467317</v>
      </c>
      <c r="F57" s="73">
        <f>F24+F48-F42-F54-F55-F56</f>
        <v>14670417495</v>
      </c>
      <c r="G57" s="124">
        <f>G24+G48-G42-G54-G55-G56</f>
        <v>12287577351</v>
      </c>
    </row>
    <row r="58" spans="1:7" ht="15.75" customHeight="1" x14ac:dyDescent="0.2">
      <c r="A58" s="123" t="s">
        <v>777</v>
      </c>
      <c r="B58" s="71"/>
      <c r="C58" s="72"/>
      <c r="D58" s="73">
        <v>0</v>
      </c>
      <c r="E58" s="73">
        <v>0</v>
      </c>
      <c r="F58" s="73">
        <v>0</v>
      </c>
      <c r="G58" s="124">
        <v>0</v>
      </c>
    </row>
    <row r="59" spans="1:7" ht="15.75" customHeight="1" x14ac:dyDescent="0.2">
      <c r="A59" s="125" t="s">
        <v>778</v>
      </c>
      <c r="B59" s="74" t="s">
        <v>779</v>
      </c>
      <c r="C59" s="75"/>
      <c r="D59" s="65">
        <v>2226177</v>
      </c>
      <c r="E59" s="65">
        <v>283939</v>
      </c>
      <c r="F59" s="65">
        <v>5253777</v>
      </c>
      <c r="G59" s="126">
        <v>1032298</v>
      </c>
    </row>
    <row r="60" spans="1:7" ht="15.75" customHeight="1" x14ac:dyDescent="0.2">
      <c r="A60" s="125" t="s">
        <v>780</v>
      </c>
      <c r="B60" s="74" t="s">
        <v>781</v>
      </c>
      <c r="C60" s="75"/>
      <c r="D60" s="65">
        <v>0</v>
      </c>
      <c r="E60" s="65">
        <v>0</v>
      </c>
      <c r="F60" s="65">
        <v>0</v>
      </c>
      <c r="G60" s="126">
        <v>0</v>
      </c>
    </row>
    <row r="61" spans="1:7" ht="15.75" customHeight="1" x14ac:dyDescent="0.2">
      <c r="A61" s="123" t="s">
        <v>782</v>
      </c>
      <c r="B61" s="71" t="s">
        <v>783</v>
      </c>
      <c r="C61" s="72"/>
      <c r="D61" s="73">
        <f>D59-D60</f>
        <v>2226177</v>
      </c>
      <c r="E61" s="73">
        <f>E59-E60</f>
        <v>283939</v>
      </c>
      <c r="F61" s="73">
        <f>F59-F60</f>
        <v>5253777</v>
      </c>
      <c r="G61" s="124">
        <f>G59-G60</f>
        <v>1032298</v>
      </c>
    </row>
    <row r="62" spans="1:7" ht="25.5" customHeight="1" x14ac:dyDescent="0.2">
      <c r="A62" s="123" t="s">
        <v>784</v>
      </c>
      <c r="B62" s="71" t="s">
        <v>785</v>
      </c>
      <c r="C62" s="72"/>
      <c r="D62" s="73">
        <f>D63+D64</f>
        <v>-7474088932</v>
      </c>
      <c r="E62" s="73">
        <f>E63+E64</f>
        <v>4031751256</v>
      </c>
      <c r="F62" s="73">
        <f>F63+F64</f>
        <v>14675671272</v>
      </c>
      <c r="G62" s="124">
        <f>G63+G64</f>
        <v>12288609649</v>
      </c>
    </row>
    <row r="63" spans="1:7" ht="15.75" customHeight="1" x14ac:dyDescent="0.2">
      <c r="A63" s="125" t="s">
        <v>786</v>
      </c>
      <c r="B63" s="74" t="s">
        <v>787</v>
      </c>
      <c r="C63" s="75"/>
      <c r="D63" s="65">
        <f>D57+D61</f>
        <v>-7474088932</v>
      </c>
      <c r="E63" s="65">
        <f>E57+E61</f>
        <v>4031751256</v>
      </c>
      <c r="F63" s="65">
        <f>F57+F61</f>
        <v>14675671272</v>
      </c>
      <c r="G63" s="126">
        <f>G57+G61</f>
        <v>12288609649</v>
      </c>
    </row>
    <row r="64" spans="1:7" ht="15.75" customHeight="1" x14ac:dyDescent="0.2">
      <c r="A64" s="125" t="s">
        <v>788</v>
      </c>
      <c r="B64" s="74" t="s">
        <v>789</v>
      </c>
      <c r="C64" s="75"/>
      <c r="D64" s="65">
        <v>0</v>
      </c>
      <c r="E64" s="65">
        <v>0</v>
      </c>
      <c r="F64" s="65">
        <v>0</v>
      </c>
      <c r="G64" s="126">
        <v>0</v>
      </c>
    </row>
    <row r="65" spans="1:7" ht="15.75" customHeight="1" x14ac:dyDescent="0.2">
      <c r="A65" s="123" t="s">
        <v>790</v>
      </c>
      <c r="B65" s="71" t="s">
        <v>791</v>
      </c>
      <c r="C65" s="72" t="s">
        <v>792</v>
      </c>
      <c r="D65" s="73">
        <v>-1488242076</v>
      </c>
      <c r="E65" s="73">
        <f>SUM(E66:E67)</f>
        <v>710205372</v>
      </c>
      <c r="F65" s="73">
        <v>2896442925</v>
      </c>
      <c r="G65" s="124">
        <f>SUM(G66:G67)</f>
        <v>2462399023</v>
      </c>
    </row>
    <row r="66" spans="1:7" ht="15.75" customHeight="1" x14ac:dyDescent="0.2">
      <c r="A66" s="125" t="s">
        <v>793</v>
      </c>
      <c r="B66" s="74" t="s">
        <v>794</v>
      </c>
      <c r="C66" s="75"/>
      <c r="D66" s="65">
        <v>-1488242076</v>
      </c>
      <c r="E66" s="65">
        <v>-1143382927</v>
      </c>
      <c r="F66" s="65">
        <v>2896442925</v>
      </c>
      <c r="G66" s="126">
        <v>1158810724</v>
      </c>
    </row>
    <row r="67" spans="1:7" ht="15.75" customHeight="1" x14ac:dyDescent="0.2">
      <c r="A67" s="125" t="s">
        <v>795</v>
      </c>
      <c r="B67" s="74" t="s">
        <v>796</v>
      </c>
      <c r="C67" s="75"/>
      <c r="D67" s="65">
        <v>0</v>
      </c>
      <c r="E67" s="65">
        <v>1853588299</v>
      </c>
      <c r="F67" s="65">
        <v>0</v>
      </c>
      <c r="G67" s="126">
        <v>1303588299</v>
      </c>
    </row>
    <row r="68" spans="1:7" ht="25.5" customHeight="1" x14ac:dyDescent="0.2">
      <c r="A68" s="123" t="s">
        <v>797</v>
      </c>
      <c r="B68" s="71" t="s">
        <v>798</v>
      </c>
      <c r="C68" s="72"/>
      <c r="D68" s="73">
        <f>D62-D65</f>
        <v>-5985846856</v>
      </c>
      <c r="E68" s="73">
        <f>E62-E65</f>
        <v>3321545884</v>
      </c>
      <c r="F68" s="73">
        <f>F62-F65</f>
        <v>11779228347</v>
      </c>
      <c r="G68" s="124">
        <f>G62-G65</f>
        <v>9826210626</v>
      </c>
    </row>
    <row r="69" spans="1:7" ht="15.75" customHeight="1" x14ac:dyDescent="0.2">
      <c r="A69" s="125" t="s">
        <v>799</v>
      </c>
      <c r="B69" s="74" t="s">
        <v>800</v>
      </c>
      <c r="C69" s="75"/>
      <c r="D69" s="65">
        <v>0</v>
      </c>
      <c r="E69" s="65">
        <v>0</v>
      </c>
      <c r="F69" s="65">
        <v>0</v>
      </c>
      <c r="G69" s="126">
        <v>0</v>
      </c>
    </row>
    <row r="70" spans="1:7" ht="36.75" customHeight="1" x14ac:dyDescent="0.2">
      <c r="A70" s="125" t="s">
        <v>801</v>
      </c>
      <c r="B70" s="74" t="s">
        <v>802</v>
      </c>
      <c r="C70" s="75"/>
      <c r="D70" s="65">
        <v>0</v>
      </c>
      <c r="E70" s="65">
        <v>0</v>
      </c>
      <c r="F70" s="65">
        <v>0</v>
      </c>
      <c r="G70" s="126">
        <v>0</v>
      </c>
    </row>
    <row r="71" spans="1:7" ht="25.5" customHeight="1" x14ac:dyDescent="0.2">
      <c r="A71" s="123" t="s">
        <v>803</v>
      </c>
      <c r="B71" s="71" t="s">
        <v>804</v>
      </c>
      <c r="C71" s="72"/>
      <c r="D71" s="73">
        <v>0</v>
      </c>
      <c r="E71" s="73">
        <v>0</v>
      </c>
      <c r="F71" s="73">
        <v>0</v>
      </c>
      <c r="G71" s="124">
        <v>0</v>
      </c>
    </row>
    <row r="72" spans="1:7" ht="25.5" customHeight="1" x14ac:dyDescent="0.2">
      <c r="A72" s="125" t="s">
        <v>805</v>
      </c>
      <c r="B72" s="74" t="s">
        <v>806</v>
      </c>
      <c r="C72" s="75"/>
      <c r="D72" s="65">
        <v>0</v>
      </c>
      <c r="E72" s="65">
        <v>0</v>
      </c>
      <c r="F72" s="65">
        <v>0</v>
      </c>
      <c r="G72" s="126">
        <v>0</v>
      </c>
    </row>
    <row r="73" spans="1:7" ht="15.75" customHeight="1" x14ac:dyDescent="0.2">
      <c r="A73" s="125" t="s">
        <v>807</v>
      </c>
      <c r="B73" s="74" t="s">
        <v>808</v>
      </c>
      <c r="C73" s="75"/>
      <c r="D73" s="65">
        <v>0</v>
      </c>
      <c r="E73" s="65">
        <v>0</v>
      </c>
      <c r="F73" s="65">
        <v>0</v>
      </c>
      <c r="G73" s="126">
        <v>0</v>
      </c>
    </row>
    <row r="74" spans="1:7" ht="25.5" customHeight="1" x14ac:dyDescent="0.2">
      <c r="A74" s="125" t="s">
        <v>809</v>
      </c>
      <c r="B74" s="74" t="s">
        <v>810</v>
      </c>
      <c r="C74" s="75"/>
      <c r="D74" s="65">
        <v>0</v>
      </c>
      <c r="E74" s="65">
        <v>0</v>
      </c>
      <c r="F74" s="65">
        <v>0</v>
      </c>
      <c r="G74" s="126">
        <v>0</v>
      </c>
    </row>
    <row r="75" spans="1:7" ht="15.75" customHeight="1" x14ac:dyDescent="0.2">
      <c r="A75" s="125" t="s">
        <v>811</v>
      </c>
      <c r="B75" s="74" t="s">
        <v>812</v>
      </c>
      <c r="C75" s="75"/>
      <c r="D75" s="65">
        <v>0</v>
      </c>
      <c r="E75" s="65">
        <v>0</v>
      </c>
      <c r="F75" s="65">
        <v>0</v>
      </c>
      <c r="G75" s="126">
        <v>0</v>
      </c>
    </row>
    <row r="76" spans="1:7" ht="15.75" customHeight="1" x14ac:dyDescent="0.2">
      <c r="A76" s="125" t="s">
        <v>813</v>
      </c>
      <c r="B76" s="74" t="s">
        <v>814</v>
      </c>
      <c r="C76" s="75"/>
      <c r="D76" s="65">
        <v>0</v>
      </c>
      <c r="E76" s="65">
        <v>0</v>
      </c>
      <c r="F76" s="65">
        <v>0</v>
      </c>
      <c r="G76" s="126">
        <v>0</v>
      </c>
    </row>
    <row r="77" spans="1:7" ht="25.5" customHeight="1" x14ac:dyDescent="0.2">
      <c r="A77" s="125" t="s">
        <v>815</v>
      </c>
      <c r="B77" s="74" t="s">
        <v>816</v>
      </c>
      <c r="C77" s="75"/>
      <c r="D77" s="65">
        <v>0</v>
      </c>
      <c r="E77" s="65">
        <v>0</v>
      </c>
      <c r="F77" s="65">
        <v>0</v>
      </c>
      <c r="G77" s="126">
        <v>0</v>
      </c>
    </row>
    <row r="78" spans="1:7" ht="15.75" customHeight="1" x14ac:dyDescent="0.2">
      <c r="A78" s="125" t="s">
        <v>817</v>
      </c>
      <c r="B78" s="74" t="s">
        <v>818</v>
      </c>
      <c r="C78" s="75"/>
      <c r="D78" s="65">
        <v>0</v>
      </c>
      <c r="E78" s="65">
        <v>0</v>
      </c>
      <c r="F78" s="65">
        <v>0</v>
      </c>
      <c r="G78" s="126">
        <v>0</v>
      </c>
    </row>
    <row r="79" spans="1:7" ht="25.5" customHeight="1" x14ac:dyDescent="0.2">
      <c r="A79" s="125" t="s">
        <v>819</v>
      </c>
      <c r="B79" s="74" t="s">
        <v>820</v>
      </c>
      <c r="C79" s="75"/>
      <c r="D79" s="65">
        <v>0</v>
      </c>
      <c r="E79" s="65">
        <v>0</v>
      </c>
      <c r="F79" s="65">
        <v>0</v>
      </c>
      <c r="G79" s="126">
        <v>0</v>
      </c>
    </row>
    <row r="80" spans="1:7" ht="15.75" customHeight="1" x14ac:dyDescent="0.2">
      <c r="A80" s="123" t="s">
        <v>821</v>
      </c>
      <c r="B80" s="71" t="s">
        <v>822</v>
      </c>
      <c r="C80" s="72"/>
      <c r="D80" s="73">
        <f>D72+D73+D74+D75+D76+D77</f>
        <v>0</v>
      </c>
      <c r="E80" s="73">
        <f>E72+E73+E74+E75+E76+E77</f>
        <v>0</v>
      </c>
      <c r="F80" s="73">
        <f>F72+F73+F74+F75+F76+F77</f>
        <v>0</v>
      </c>
      <c r="G80" s="124">
        <f>G72+G73+G74+G75+G76+G77</f>
        <v>0</v>
      </c>
    </row>
    <row r="81" spans="1:7" ht="15.75" customHeight="1" x14ac:dyDescent="0.2">
      <c r="A81" s="125" t="s">
        <v>823</v>
      </c>
      <c r="B81" s="74" t="s">
        <v>824</v>
      </c>
      <c r="C81" s="75"/>
      <c r="D81" s="65">
        <v>0</v>
      </c>
      <c r="E81" s="65">
        <v>0</v>
      </c>
      <c r="F81" s="65">
        <v>0</v>
      </c>
      <c r="G81" s="126">
        <v>0</v>
      </c>
    </row>
    <row r="82" spans="1:7" ht="15.75" customHeight="1" x14ac:dyDescent="0.2">
      <c r="A82" s="125" t="s">
        <v>825</v>
      </c>
      <c r="B82" s="74" t="s">
        <v>826</v>
      </c>
      <c r="C82" s="75"/>
      <c r="D82" s="65">
        <v>0</v>
      </c>
      <c r="E82" s="65">
        <v>0</v>
      </c>
      <c r="F82" s="65">
        <v>0</v>
      </c>
      <c r="G82" s="126">
        <v>0</v>
      </c>
    </row>
    <row r="83" spans="1:7" ht="15.75" customHeight="1" x14ac:dyDescent="0.2">
      <c r="A83" s="123" t="s">
        <v>827</v>
      </c>
      <c r="B83" s="71" t="s">
        <v>828</v>
      </c>
      <c r="C83" s="72"/>
      <c r="D83" s="73">
        <v>0</v>
      </c>
      <c r="E83" s="73">
        <v>0</v>
      </c>
      <c r="F83" s="73">
        <v>0</v>
      </c>
      <c r="G83" s="124">
        <v>0</v>
      </c>
    </row>
    <row r="84" spans="1:7" ht="15.75" customHeight="1" x14ac:dyDescent="0.2">
      <c r="A84" s="125" t="s">
        <v>829</v>
      </c>
      <c r="B84" s="74" t="s">
        <v>830</v>
      </c>
      <c r="C84" s="75"/>
      <c r="D84" s="65">
        <v>0</v>
      </c>
      <c r="E84" s="65">
        <v>0</v>
      </c>
      <c r="F84" s="65">
        <v>0</v>
      </c>
      <c r="G84" s="126">
        <v>0</v>
      </c>
    </row>
    <row r="85" spans="1:7" ht="15.75" customHeight="1" x14ac:dyDescent="0.2">
      <c r="A85" s="127" t="s">
        <v>831</v>
      </c>
      <c r="B85" s="128" t="s">
        <v>832</v>
      </c>
      <c r="C85" s="129"/>
      <c r="D85" s="130">
        <v>0</v>
      </c>
      <c r="E85" s="130">
        <v>0</v>
      </c>
      <c r="F85" s="130">
        <v>0</v>
      </c>
      <c r="G85" s="131">
        <v>0</v>
      </c>
    </row>
    <row r="86" spans="1:7" ht="10.5" customHeight="1" x14ac:dyDescent="0.2">
      <c r="A86" s="33"/>
      <c r="B86" s="33"/>
      <c r="C86" s="33"/>
    </row>
    <row r="87" spans="1:7" ht="15" customHeight="1" x14ac:dyDescent="0.2">
      <c r="A87" s="33"/>
      <c r="B87" s="33"/>
      <c r="C87" s="26"/>
    </row>
    <row r="88" spans="1:7" ht="15" customHeight="1" x14ac:dyDescent="0.2">
      <c r="A88" s="25"/>
      <c r="B88" s="25"/>
      <c r="C88" s="25"/>
    </row>
    <row r="89" spans="1:7" ht="15" customHeight="1" x14ac:dyDescent="0.2">
      <c r="A89" s="48"/>
      <c r="B89" s="48"/>
      <c r="C89" s="50"/>
    </row>
  </sheetData>
  <mergeCells count="7">
    <mergeCell ref="G7:G8"/>
    <mergeCell ref="A7:A8"/>
    <mergeCell ref="B7:B8"/>
    <mergeCell ref="C7:C8"/>
    <mergeCell ref="D7:D8"/>
    <mergeCell ref="E7:E8"/>
    <mergeCell ref="F7:F8"/>
  </mergeCells>
  <printOptions horizontalCentered="1"/>
  <pageMargins left="0" right="0" top="0.59" bottom="0.59" header="0.5" footer="0.5"/>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heetViews>
  <sheetFormatPr defaultRowHeight="12.75" x14ac:dyDescent="0.2"/>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025rkXbWg+wY/sbD/ehtywbYOjw=</DigestValue>
    </Reference>
    <Reference URI="#idOfficeObject" Type="http://www.w3.org/2000/09/xmldsig#Object">
      <DigestMethod Algorithm="http://www.w3.org/2000/09/xmldsig#sha1"/>
      <DigestValue>ErpmO9Lzz/DuuuzX16FGaX04FJU=</DigestValue>
    </Reference>
    <Reference URI="#idSignedProperties" Type="http://uri.etsi.org/01903#SignedProperties">
      <Transforms>
        <Transform Algorithm="http://www.w3.org/TR/2001/REC-xml-c14n-20010315"/>
      </Transforms>
      <DigestMethod Algorithm="http://www.w3.org/2000/09/xmldsig#sha1"/>
      <DigestValue>d5IxaZBr5nNprrGUkwR7Phspqzk=</DigestValue>
    </Reference>
  </SignedInfo>
  <SignatureValue>m7nj88izZ2WtQMITkEV99P1Z5o4fTy5KFue8O4ZaGSn8DPvGELcnyB7U6QHOzRXZ2ajRkkWFaz40
CYEiqvW10YZZbx+w2fDWs0SbKEK18WHCcFDp3C+pYPUOo4slmsEnQx5e4lCojbSztSORC2uOph/l
38hx7WLDG8P1tJXSFyg=</SignatureValue>
  <KeyInfo>
    <X509Data>
      <X509Certificate>MIIGHzCCBAegAwIBAgIQVAEt9e/Je3PIW+gqpqQYrDANBgkqhkiG9w0BAQUFADBpMQswCQYDVQQG
EwJWTjETMBEGA1UEChMKVk5QVCBHcm91cDEeMBwGA1UECxMVVk5QVC1DQSBUcnVzdCBOZXR3b3Jr
MSUwIwYDVQQDExxWTlBUIENlcnRpZmljYXRpb24gQXV0aG9yaXR5MB4XDTE2MTAwNTA5MDYwMFoX
DTE3MTAwNTIxMDYwMFowgekxCzAJBgNVBAYTAlZOMRcwFQYDVQQIDA5I4buTIENow60gTWluaDER
MA8GA1UEBwwIUXXhuq1uIDMxNzA1BgNVBAoMLkPDlE5HIFRZIEPhu5QgUEjhuqZOIENI4buoTkcg
S0hPw4FOIELhuqJPIE1JTkgxGTAXBgNVBAsMEEJhbiBHacOhbSDEkOG7kWMxHDAaBgNVBAwME1Th
u5VuZyBHacOhbSDEkOG7kWMxHDAaBgNVBAMME0hPw4BORyBWxIJOIFRI4bquTkcxHjAcBgoJkiaJ
k/IsZAEBDA5DTU5EOjAyNTU3MzE1MzCBnzANBgkqhkiG9w0BAQEFAAOBjQAwgYkCgYEAnoNrt3AW
weqvnqbVMhm5YBQaEi/T8iTpxcR5P5E6xpRaVXeNrcLEqwXzAn9VIZTe8PjEs0q35fHTAH2ViD2G
OHTV5KwEPNi9gw8jeW0/pg1HIdaVTcn4qC2w/zPbufr9zI4Zz+RrqxGXKlzZr7fhyODMhIgIIvuV
lAfl+hkk/aUCAwEAAaOCAcQwggHAMHAGCCsGAQUFBwEBBGQwYjAyBggrBgEFBQcwAoYmaHR0cDov
L3B1Yi52bnB0LWNhLnZuL2NlcnRzL3ZucHRjYS5jZXIwLAYIKwYBBQUHMAGGIGh0dHA6Ly9vY3Nw
LnZucHQtY2Eudm4vcmVzcG9uZGVyMB0GA1UdDgQWBBSmuTkjex9kRjhsCi3JvOOeWiYCqzAMBgNV
HRMBAf8EAjAAMB8GA1UdIwQYMBaAFAZpwNXVAooVjUZ96XziaApVrGqvMGgGA1UdIARhMF8wXQYO
KwYBBAGB7QMBAQMBAwIwSzAiBggrBgEFBQcCAjAWHhQAUwBJAEQALQBQAFIALQAxAC4AMDAlBggr
BgEFBQcCARYZaHR0cDovL3B1Yi52bnB0LWNhLnZuL3JwYTAxBgNVHR8EKjAoMCagJKAihiBodHRw
Oi8vY3JsLnZucHQtY2Eudm4vdm5wdGNhLmNybDAOBgNVHQ8BAf8EBAMCBPAwNAYDVR0lBC0wKwYI
KwYBBQUHAwIGCCsGAQUFBwMEBgorBgEEAYI3CgMMBgkqhkiG9y8BAQUwGwYDVR0RBBQwEoEQaW5m
b0BibXNjLmNvbS52bjANBgkqhkiG9w0BAQUFAAOCAgEArXbi4GO+MQ9iyoiV/m7t4RdxkmCaC192
oJA756QGDiINqtwKtXMBfjrDBEDMTgU9uQ90VEw38fd2zRdL99scEZhVzNxscRGoWXQalzP6g7+L
n8zSUva28TtQolOGD18iEbg0n/5bTyhQ8Jh65pvak7tbdr4QVkw299KvUSgpfZhOtnv8V/doSHEo
TqJg6/M98K1/hBr5HNa44sGk17FBztO8Qh3NSidPHAgGSshuttC7H5Vjp3tInAsUNYXi71cAfGZc
O7YNlq30eux4yuUZ/JTQ3wnSDqp5aGj4Bfacd3G2/U5IgcI/TasUB7HoWKIT0Km2gHEoSGYCaRmm
ZWoPmXrVMInSjEh7mD2bPaCQVADRH0sPepDb/2JF2gmhmrj+O1pVAoWoz5qqz3gcMnn4BnDs2t25
ZrZZmNhw2+mY5tWr54+JOOiPFbATrzMOy+wToBWvdEFbNAFZyZxEilDGu5maYB0QAA5GZqxcNVYI
90qp765/J+IAsid3NJct/yx6IFpD6vIPs2vKxHGOkVonOJ4rV1DzpIEj8bD9yKqHCl2UYpoumChM
xCu1rPNceL/g1Snq5aq7/sHJcwnocoOxHMjlygHirYbVK8CcUZPuHkwpo+HD4M6lEHKYJviqMrJP
0UMzLFwAmTvI6dYbaIc/2Zu51U62hmAlIL4eyNUb7CM=</X509Certificate>
    </X509Data>
  </KeyInfo>
  <Object xmlns:mdssi="http://schemas.openxmlformats.org/package/2006/digital-signature" Id="idPackageObject">
    <Manifest>
      <Reference URI="/xl/sharedStrings.xml?ContentType=application/vnd.openxmlformats-officedocument.spreadsheetml.sharedStrings+xml">
        <DigestMethod Algorithm="http://www.w3.org/2000/09/xmldsig#sha1"/>
        <DigestValue>/rg9QBSp5tnoEWRfbbhDYK0/TgE=
</DigestValue>
      </Reference>
      <Reference URI="/xl/worksheets/sheet2.xml?ContentType=application/vnd.openxmlformats-officedocument.spreadsheetml.worksheet+xml">
        <DigestMethod Algorithm="http://www.w3.org/2000/09/xmldsig#sha1"/>
        <DigestValue>i6nT8owl2dZ/li0NXFmjPCWpQ9k=
</DigestValue>
      </Reference>
      <Reference URI="/xl/calcChain.xml?ContentType=application/vnd.openxmlformats-officedocument.spreadsheetml.calcChain+xml">
        <DigestMethod Algorithm="http://www.w3.org/2000/09/xmldsig#sha1"/>
        <DigestValue>ssmsHk8ayOrs2/CUbAq7dqU2NdI=
</DigestValue>
      </Reference>
      <Reference URI="/xl/drawings/drawing2.xml?ContentType=application/vnd.openxmlformats-officedocument.drawing+xml">
        <DigestMethod Algorithm="http://www.w3.org/2000/09/xmldsig#sha1"/>
        <DigestValue>MRwW9km0pLmWqwiFb+xmZ6PoQBM=
</DigestValue>
      </Reference>
      <Reference URI="/xl/drawings/drawing3.xml?ContentType=application/vnd.openxmlformats-officedocument.drawing+xml">
        <DigestMethod Algorithm="http://www.w3.org/2000/09/xmldsig#sha1"/>
        <DigestValue>qDSeKz2YnzpS46rChrdDRwFJiVo=
</DigestValue>
      </Reference>
      <Reference URI="/xl/drawings/drawing1.xml?ContentType=application/vnd.openxmlformats-officedocument.drawing+xml">
        <DigestMethod Algorithm="http://www.w3.org/2000/09/xmldsig#sha1"/>
        <DigestValue>dskvKyIC2SyEfzv1/QiMvlqo010=
</DigestValue>
      </Reference>
      <Reference URI="/xl/drawings/vmlDrawing1.vml?ContentType=application/vnd.openxmlformats-officedocument.vmlDrawing">
        <DigestMethod Algorithm="http://www.w3.org/2000/09/xmldsig#sha1"/>
        <DigestValue>3SJkUXwlREOV6n6tdVO7U1h4k8c=
</DigestValue>
      </Reference>
      <Reference URI="/xl/styles.xml?ContentType=application/vnd.openxmlformats-officedocument.spreadsheetml.styles+xml">
        <DigestMethod Algorithm="http://www.w3.org/2000/09/xmldsig#sha1"/>
        <DigestValue>aiXFQB+KaoYuiuQ4NlnDeVLLf+E=
</DigestValue>
      </Reference>
      <Reference URI="/xl/worksheets/sheet5.xml?ContentType=application/vnd.openxmlformats-officedocument.spreadsheetml.worksheet+xml">
        <DigestMethod Algorithm="http://www.w3.org/2000/09/xmldsig#sha1"/>
        <DigestValue>OQFme+YUbk1kD84Ouog/cTVoNmE=
</DigestValue>
      </Reference>
      <Reference URI="/xl/theme/theme1.xml?ContentType=application/vnd.openxmlformats-officedocument.theme+xml">
        <DigestMethod Algorithm="http://www.w3.org/2000/09/xmldsig#sha1"/>
        <DigestValue>9qmLS+LilE9mSl2hTMj5oHE8VR8=
</DigestValue>
      </Reference>
      <Reference URI="/xl/workbook.xml?ContentType=application/vnd.openxmlformats-officedocument.spreadsheetml.sheet.main+xml">
        <DigestMethod Algorithm="http://www.w3.org/2000/09/xmldsig#sha1"/>
        <DigestValue>qfCHdJyZQNzMKfIApFrNLtKpa+g=
</DigestValue>
      </Reference>
      <Reference URI="/xl/printerSettings/printerSettings1.bin?ContentType=application/vnd.openxmlformats-officedocument.spreadsheetml.printerSettings">
        <DigestMethod Algorithm="http://www.w3.org/2000/09/xmldsig#sha1"/>
        <DigestValue>KwEh2ZsozhjWsM/7OIVpfPDsXwQ=
</DigestValue>
      </Reference>
      <Reference URI="/xl/worksheets/sheet4.xml?ContentType=application/vnd.openxmlformats-officedocument.spreadsheetml.worksheet+xml">
        <DigestMethod Algorithm="http://www.w3.org/2000/09/xmldsig#sha1"/>
        <DigestValue>+9usxV4quS+cZILwOe7S22itoPc=
</DigestValue>
      </Reference>
      <Reference URI="/xl/comments1.xml?ContentType=application/vnd.openxmlformats-officedocument.spreadsheetml.comments+xml">
        <DigestMethod Algorithm="http://www.w3.org/2000/09/xmldsig#sha1"/>
        <DigestValue>W/YWG6Q0P5OStGlBiOzWpHGDraY=
</DigestValue>
      </Reference>
      <Reference URI="/xl/worksheets/sheet1.xml?ContentType=application/vnd.openxmlformats-officedocument.spreadsheetml.worksheet+xml">
        <DigestMethod Algorithm="http://www.w3.org/2000/09/xmldsig#sha1"/>
        <DigestValue>e5SGyDjWC2b3VuKwq/ApO7VboGA=
</DigestValue>
      </Reference>
      <Reference URI="/xl/worksheets/sheet3.xml?ContentType=application/vnd.openxmlformats-officedocument.spreadsheetml.worksheet+xml">
        <DigestMethod Algorithm="http://www.w3.org/2000/09/xmldsig#sha1"/>
        <DigestValue>AuYsdIn7Xx5DxLg5QZOwywwcxy4=
</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
</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kMAgwaD7BrCeUErUsWW93TulpTs=
</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
</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TrK121bzPuiPYt/DU4MFxXBixfk=
</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
</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D4YddJbSVFIG4f45ddAiW+J8oL8=
</DigestValue>
      </Reference>
    </Manifest>
    <SignatureProperties>
      <SignatureProperty Id="idSignatureTime" Target="#idPackageSignature">
        <mdssi:SignatureTime>
          <mdssi:Format>YYYY-MM-DDThh:mm:ssTZD</mdssi:Format>
          <mdssi:Value>2017-01-17T05:58:33Z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2017-01-17T05:58:33Z</xd:SigningTime>
          <xd:SigningCertificate>
            <xd:Cert>
              <xd:CertDigest>
                <DigestMethod Algorithm="http://www.w3.org/2000/09/xmldsig#sha1"/>
                <DigestValue>Fz1EyJXfq/3tlYbeXWgxqMal9AE=
</DigestValue>
              </xd:CertDigest>
              <xd:IssuerSerial>
                <X509IssuerName>C=VN, O=VNPT Group, OU=VNPT-CA Trust Network, CN=VNPT Certification Authority</X509IssuerName>
                <X509SerialNumber>111661276136333942895414473237100501164</X509SerialNumber>
              </xd:IssuerSerial>
            </xd:Cert>
          </xd:SigningCertificate>
          <xd:SignaturePolicyIdentifier>
            <xd:SignaturePolicyImplied/>
          </xd:SignaturePolicyIdentifier>
        </xd:SignedSignatureProperties>
      </xd:SignedProperties>
      <xd:UnsignedProperti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NXT</vt:lpstr>
      <vt:lpstr>CDPS</vt:lpstr>
      <vt:lpstr>TNTD</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thaitq</dc:creator>
  <cp:lastModifiedBy>huongttt</cp:lastModifiedBy>
  <cp:lastPrinted>2017-01-16T08:50:34Z</cp:lastPrinted>
  <dcterms:created xsi:type="dcterms:W3CDTF">2016-09-07T02:17:36Z</dcterms:created>
  <dcterms:modified xsi:type="dcterms:W3CDTF">2017-01-17T05:58:30Z</dcterms:modified>
</cp:coreProperties>
</file>